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360" yWindow="60" windowWidth="11295" windowHeight="5580"/>
  </bookViews>
  <sheets>
    <sheet name="505-5" sheetId="2" r:id="rId1"/>
  </sheets>
  <definedNames>
    <definedName name="_xlnm.Print_Area" localSheetId="0">'505-5'!$A$1:$K$170</definedName>
  </definedNames>
  <calcPr calcId="125725"/>
  <fileRecoveryPr repairLoad="1"/>
</workbook>
</file>

<file path=xl/calcChain.xml><?xml version="1.0" encoding="utf-8"?>
<calcChain xmlns="http://schemas.openxmlformats.org/spreadsheetml/2006/main">
  <c r="I162" i="2"/>
  <c r="I147"/>
  <c r="H147"/>
  <c r="I146"/>
  <c r="H146"/>
  <c r="I145"/>
  <c r="H145"/>
  <c r="I144"/>
  <c r="H144"/>
  <c r="I143"/>
  <c r="H143"/>
  <c r="H148" s="1"/>
  <c r="H158" s="1"/>
  <c r="I138"/>
  <c r="H138"/>
  <c r="H139" s="1"/>
  <c r="I135"/>
  <c r="H135"/>
  <c r="I134"/>
  <c r="H134"/>
  <c r="I133"/>
  <c r="H133"/>
  <c r="I132"/>
  <c r="H132"/>
  <c r="I131"/>
  <c r="H131"/>
  <c r="I130"/>
  <c r="H130"/>
  <c r="I129"/>
  <c r="H129"/>
  <c r="I127"/>
  <c r="H127"/>
  <c r="I125"/>
  <c r="H125"/>
  <c r="I124"/>
  <c r="H124"/>
  <c r="I123"/>
  <c r="H123"/>
  <c r="H136" s="1"/>
  <c r="I119"/>
  <c r="H119"/>
  <c r="I118"/>
  <c r="H118"/>
  <c r="I117"/>
  <c r="H117"/>
  <c r="I116"/>
  <c r="H116"/>
  <c r="I115"/>
  <c r="H115"/>
  <c r="I114"/>
  <c r="H114"/>
  <c r="I113"/>
  <c r="H113"/>
  <c r="I112"/>
  <c r="H112"/>
  <c r="I111"/>
  <c r="H111"/>
  <c r="H120" s="1"/>
  <c r="H156" s="1"/>
  <c r="I106"/>
  <c r="H106"/>
  <c r="I105"/>
  <c r="H105"/>
  <c r="H107" s="1"/>
  <c r="I101"/>
  <c r="H101"/>
  <c r="I100"/>
  <c r="H100"/>
  <c r="I99"/>
  <c r="H99"/>
  <c r="I98"/>
  <c r="H98"/>
  <c r="I97"/>
  <c r="H97"/>
  <c r="I96"/>
  <c r="H96"/>
  <c r="I95"/>
  <c r="H95"/>
  <c r="I94"/>
  <c r="H94"/>
  <c r="I93"/>
  <c r="H93"/>
  <c r="I92"/>
  <c r="H92"/>
  <c r="I91"/>
  <c r="H91"/>
  <c r="I90"/>
  <c r="H90"/>
  <c r="I89"/>
  <c r="H89"/>
  <c r="I88"/>
  <c r="H88"/>
  <c r="I87"/>
  <c r="H87"/>
  <c r="I86"/>
  <c r="H86"/>
  <c r="I85"/>
  <c r="H85"/>
  <c r="I84"/>
  <c r="H84"/>
  <c r="H102" s="1"/>
  <c r="I80"/>
  <c r="H80"/>
  <c r="I79"/>
  <c r="H79"/>
  <c r="I78"/>
  <c r="H78"/>
  <c r="I77"/>
  <c r="H77"/>
  <c r="I76"/>
  <c r="H76"/>
  <c r="I74"/>
  <c r="H74"/>
  <c r="I73"/>
  <c r="H73"/>
  <c r="I72"/>
  <c r="H72"/>
  <c r="I71"/>
  <c r="H71"/>
  <c r="I70"/>
  <c r="H70"/>
  <c r="I69"/>
  <c r="H69"/>
  <c r="I68"/>
  <c r="H68"/>
  <c r="I66"/>
  <c r="H66"/>
  <c r="I65"/>
  <c r="H65"/>
  <c r="H81" s="1"/>
  <c r="H154" s="1"/>
  <c r="I61"/>
  <c r="H61"/>
  <c r="I60"/>
  <c r="H60"/>
  <c r="I59"/>
  <c r="H59"/>
  <c r="I58"/>
  <c r="H58"/>
  <c r="I57"/>
  <c r="H57"/>
  <c r="I56"/>
  <c r="H56"/>
  <c r="I54"/>
  <c r="H54"/>
  <c r="I53"/>
  <c r="H53"/>
  <c r="I52"/>
  <c r="H52"/>
  <c r="I51"/>
  <c r="H51"/>
  <c r="I50"/>
  <c r="H50"/>
  <c r="I49"/>
  <c r="H49"/>
  <c r="H62" s="1"/>
  <c r="H153" s="1"/>
  <c r="I44"/>
  <c r="H44"/>
  <c r="I43"/>
  <c r="H43"/>
  <c r="I42"/>
  <c r="H42"/>
  <c r="I41"/>
  <c r="H41"/>
  <c r="I40"/>
  <c r="H40"/>
  <c r="I39"/>
  <c r="H39"/>
  <c r="I38"/>
  <c r="H38"/>
  <c r="I37"/>
  <c r="H37"/>
  <c r="I36"/>
  <c r="I148" s="1"/>
  <c r="H36"/>
  <c r="H45" s="1"/>
  <c r="H152" s="1"/>
  <c r="J35"/>
  <c r="B32"/>
  <c r="B9"/>
  <c r="H108" l="1"/>
  <c r="H155" s="1"/>
  <c r="H160" s="1"/>
  <c r="H162" s="1"/>
  <c r="H140"/>
  <c r="H157" s="1"/>
  <c r="J148"/>
  <c r="I35"/>
  <c r="H164" l="1"/>
  <c r="I164"/>
</calcChain>
</file>

<file path=xl/comments1.xml><?xml version="1.0" encoding="utf-8"?>
<comments xmlns="http://schemas.openxmlformats.org/spreadsheetml/2006/main">
  <authors>
    <author>Autor</author>
  </authors>
  <commentList>
    <comment ref="I35" authorId="0">
      <text>
        <r>
          <rPr>
            <sz val="20"/>
            <color indexed="81"/>
            <rFont val="Tahoma"/>
            <family val="2"/>
          </rPr>
          <t xml:space="preserve">    X </t>
        </r>
        <r>
          <rPr>
            <sz val="12"/>
            <color indexed="81"/>
            <rFont val="Tahoma"/>
            <family val="2"/>
          </rPr>
          <t xml:space="preserve"> indicates a missing price.
The BQ total will not appear until all items have been priced.
If the item price is included with another item, indicate which item in the Observations column.
Insert a Zero in the unit price column to cancel the warning.</t>
        </r>
      </text>
    </comment>
  </commentList>
</comments>
</file>

<file path=xl/sharedStrings.xml><?xml version="1.0" encoding="utf-8"?>
<sst xmlns="http://schemas.openxmlformats.org/spreadsheetml/2006/main" count="395" uniqueCount="319">
  <si>
    <t>EUROSTAT   91.01.13.3</t>
  </si>
  <si>
    <t>505-5</t>
  </si>
  <si>
    <t xml:space="preserve">505.5 Bill of quantities for a Nordic house </t>
  </si>
  <si>
    <t>Preamble</t>
  </si>
  <si>
    <t xml:space="preserve">The house under examination is a typical Norwegian single family house consisting one and a half storey.  </t>
  </si>
  <si>
    <t>The house is situated in a dwelling development, which consists of twenty equivalent houses. The ground in the area is flat. It consists</t>
  </si>
  <si>
    <t>mainly of rock and soil in smaller scattered quantities.</t>
  </si>
  <si>
    <t>The building area of the house is 94m² and the gross area is 158m². The total volume is approximately 465m³.</t>
  </si>
  <si>
    <t>The bill of quantities comprises the quantities of one of the houses to be built in the area. Municipal engineering (roads, pavements, water</t>
  </si>
  <si>
    <t>supply, sewer system, electricity) will be built in the area, but the quantities and costs are not included here. Only a rough landscaping will</t>
  </si>
  <si>
    <t>be done in each site. Therefore, the quantities and costs of the final landscaping (such as sward seeding, planting of shrubs and trees, playing</t>
  </si>
  <si>
    <t>yard) are excluded.</t>
  </si>
  <si>
    <t>To the building costs are included both operating and overhead costs of the site. The operating costs consist of cost of equipment and tools</t>
  </si>
  <si>
    <t>used on site, temporary assemblies and structures, energy and transportation. Overhead costs consist of administrative cost (such as insurances),</t>
  </si>
  <si>
    <t>changes in contract prices and other costs. Operating and overhead costs are included in all items specified in the bill of quantities.</t>
  </si>
  <si>
    <t>The unit costs do not include VAT or architect’s and engineer’s fees. These cost items are special items calculated as a percentage of the total</t>
  </si>
  <si>
    <t>of the house. The percentages are those that apply to the whole dwelling development of 20 houses.</t>
  </si>
  <si>
    <t>All costs will be billed according to the payment programme. Therefore, no capital cost is included.</t>
  </si>
  <si>
    <t>505-5 NORDIC HOUSE</t>
  </si>
  <si>
    <t>VT CODE</t>
  </si>
  <si>
    <t>ITEM REF</t>
  </si>
  <si>
    <t>ITEM SPECIFICATION</t>
  </si>
  <si>
    <t>UNIT</t>
  </si>
  <si>
    <t>QUANTITY</t>
  </si>
  <si>
    <t>2014 Item unit price</t>
  </si>
  <si>
    <t>2014 TOTAL PRICE</t>
  </si>
  <si>
    <t>Items to be priced</t>
  </si>
  <si>
    <t>Pricing notes</t>
  </si>
  <si>
    <t>Expert's Comments</t>
  </si>
  <si>
    <t>1. Earthworks</t>
  </si>
  <si>
    <t>91.01.13.3.01.1_01</t>
  </si>
  <si>
    <t>1_01</t>
  </si>
  <si>
    <t>Excavation for foundation and floor on ground depth 1m in normal terrain consisting of stone and soil in scattered quantities.</t>
  </si>
  <si>
    <t>m2</t>
  </si>
  <si>
    <t>91.01.13.3.01.1_02</t>
  </si>
  <si>
    <t>1_02</t>
  </si>
  <si>
    <t xml:space="preserve">Trench excavation for water supply, drainage and sewer, average depth 1m </t>
  </si>
  <si>
    <t>m</t>
  </si>
  <si>
    <t>91.01.13.3.01.1_03</t>
  </si>
  <si>
    <t>1_03</t>
  </si>
  <si>
    <t>Laying of drainage, around the foundation, corrugated PVC piping Di/Do = 63/75mm</t>
  </si>
  <si>
    <t>91.01.13.3.01.1_04</t>
  </si>
  <si>
    <t>1_04</t>
  </si>
  <si>
    <t>Laying of 32mm PE water pipe and 110mm PVC sewer to nearest manhole</t>
  </si>
  <si>
    <t>91.01.13.3.01.1_05</t>
  </si>
  <si>
    <t>1_05</t>
  </si>
  <si>
    <t xml:space="preserve">Levelling and compacting of 0-60 mm crushed aggregate in 20cm layers as clean bed for concrete raft (floor on ground). </t>
  </si>
  <si>
    <t>m3</t>
  </si>
  <si>
    <t>91.01.13.3.01.1_06</t>
  </si>
  <si>
    <t>1_06</t>
  </si>
  <si>
    <t>Backfill and compact to foundation with crushed aggregate (gravel) 4-16mm and material imported to site at a distance of 15km.</t>
  </si>
  <si>
    <t>91.01.13.3.01.1_07</t>
  </si>
  <si>
    <t>1_07</t>
  </si>
  <si>
    <t>Backfill and compact pipe trenches with crushed aggregate (gravel) 4-16mm and material imported to site at a distance of 15km.</t>
  </si>
  <si>
    <t>91.01.13.3.01.1_08</t>
  </si>
  <si>
    <t>1_08</t>
  </si>
  <si>
    <t>Backfill of local material</t>
  </si>
  <si>
    <t>91.01.13.3.01.1_09</t>
  </si>
  <si>
    <t>1_09</t>
  </si>
  <si>
    <t>Transport of excavated material off site at a distance of 5km</t>
  </si>
  <si>
    <t>TOTAL 1</t>
  </si>
  <si>
    <t>2. Concrete</t>
  </si>
  <si>
    <t>2.1 Foundation wall:</t>
  </si>
  <si>
    <t>91.01.13.3.02.2_01a</t>
  </si>
  <si>
    <t>2_01a</t>
  </si>
  <si>
    <t xml:space="preserve">Formwork in plywood. 50 mm EPS-sheets mounted in the outer part of the formwork. Height, h = 600 mm </t>
  </si>
  <si>
    <t>91.01.13.3.02.2_01b</t>
  </si>
  <si>
    <t>2_01b</t>
  </si>
  <si>
    <t>Plaster on EPS-sheets, foundation wall, incl. Reinforced fibre mesh.  Thickness, t = 20 mm.</t>
  </si>
  <si>
    <t>91.01.13.3.02.2_01c</t>
  </si>
  <si>
    <t>2_01c</t>
  </si>
  <si>
    <t>Reinforcement of foundation wall with four deformed bars Ø 10 mm</t>
  </si>
  <si>
    <t>kg</t>
  </si>
  <si>
    <t>91.01.13.3.02.2_01d</t>
  </si>
  <si>
    <t>2_01d</t>
  </si>
  <si>
    <t xml:space="preserve">Concrete in foundation wall. 30MPa </t>
  </si>
  <si>
    <t>91.01.13.3.02.2_02</t>
  </si>
  <si>
    <t>2_02</t>
  </si>
  <si>
    <t>Insulating of ground outside the foundation with 100 mm expanded polystyrene</t>
  </si>
  <si>
    <t>91.01.13.3.02.2_03</t>
  </si>
  <si>
    <t>2_03</t>
  </si>
  <si>
    <t xml:space="preserve">Footings in reinforced 30MPa concrete for internal walls. Dim. 400x400mm. Formwork in plywood, reinforced with four deformed bars Ø 12mm. </t>
  </si>
  <si>
    <t>2.4 Floor on ground:</t>
  </si>
  <si>
    <t>91.01.13.3.02.2_04a</t>
  </si>
  <si>
    <t>2_04a</t>
  </si>
  <si>
    <t>Insulation: 200mm EPS-sheets on levelled and compacted aggregate. Build up with two layers of 150mm EPS quality 20 kg/m3 and 50mm EPS quality 30 kg/m3 respectively.</t>
  </si>
  <si>
    <t>91.01.13.3.02.2_04b</t>
  </si>
  <si>
    <t>2_04b</t>
  </si>
  <si>
    <t>Above insulation: 0.2mm polythene sheet</t>
  </si>
  <si>
    <t>91.01.13.3.02.2_04c</t>
  </si>
  <si>
    <t>2_04c</t>
  </si>
  <si>
    <t>100mm reinforced concrete. Mesh B500A – 2.2 kg/m2. Concrete 30 MPa Including levelling and steel trowel finish</t>
  </si>
  <si>
    <t>91.01.13.3.02.2_04d</t>
  </si>
  <si>
    <t>2_04d</t>
  </si>
  <si>
    <t>100mm reinforced concrete in bathroom and laundry. Mesh B500A – 2.2 kg/m2. Concrete 30 Mpa. Sloped surface to drain. Incl. laying of heating cables. (cable costs are incl. in item 9)</t>
  </si>
  <si>
    <t>91.01.13.3.02.2_05</t>
  </si>
  <si>
    <t>2_05</t>
  </si>
  <si>
    <t>70mm reinforced concrete in bathroom first floor on waterproof hardboard:  Including 0,2mm polyethylene sheet. Mesh B500A – 1.5 kg/m2. Concrete 30 MPa. Sloped surface to drain. Incl. laying of heating cables. (cable costs are incl. in item 9)</t>
  </si>
  <si>
    <t>91.01.13.3.02.2_06</t>
  </si>
  <si>
    <t>2_06</t>
  </si>
  <si>
    <t>Chimney, Leca aggregate concrete block, one duct, 480x480mm external dimension, incl. plaster</t>
  </si>
  <si>
    <t>TOTAL 2</t>
  </si>
  <si>
    <t>4. Roofing</t>
  </si>
  <si>
    <t>Roof structure:</t>
  </si>
  <si>
    <t>91.01.13.3.03.4_01</t>
  </si>
  <si>
    <t>4_01</t>
  </si>
  <si>
    <t>Erection of prefabricated roof truss for attic storey.                   Span 7.8 m, c/c 600mm Dimensions: 48x223mm, L = 17 m and 48x148mm L= 6 m</t>
  </si>
  <si>
    <t>u</t>
  </si>
  <si>
    <t>91.01.13.3.03.4_02</t>
  </si>
  <si>
    <t>4_02</t>
  </si>
  <si>
    <t>Erection of prefabricated roof truss for attic storey and dormer.                                                                                     Span 7.8 m, c/c 600mm Dimensions: 48x223mm, L = 17 m and 48x148mm L =10 m</t>
  </si>
  <si>
    <t>4.3 Insulation and roofing (from inside):</t>
  </si>
  <si>
    <t>91.01.13.3.03.4_03a</t>
  </si>
  <si>
    <t>4_03a</t>
  </si>
  <si>
    <t xml:space="preserve">13 mm gypsum board, </t>
  </si>
  <si>
    <t>91.01.13.3.03.4_03b</t>
  </si>
  <si>
    <t>4_03b</t>
  </si>
  <si>
    <t xml:space="preserve">48 x 48mm battening, </t>
  </si>
  <si>
    <t>91.01.13.3.03.4_03c</t>
  </si>
  <si>
    <t>4_03c</t>
  </si>
  <si>
    <t>50 mm mineral insulation</t>
  </si>
  <si>
    <t>91.01.13.3.03.4_03d</t>
  </si>
  <si>
    <t>4_03d</t>
  </si>
  <si>
    <t xml:space="preserve">0.15 mm PE-sheets, </t>
  </si>
  <si>
    <t>91.01.13.3.03.4_03e</t>
  </si>
  <si>
    <t>4_03e</t>
  </si>
  <si>
    <t>250mm mineral insulation</t>
  </si>
  <si>
    <t>91.01.13.3.03.4_03f</t>
  </si>
  <si>
    <t>4_03f</t>
  </si>
  <si>
    <t>23 x 48mm wooden frame, impregnated</t>
  </si>
  <si>
    <t>91.01.13.3.03.4_03g</t>
  </si>
  <si>
    <t>4_03g</t>
  </si>
  <si>
    <t>Roofing tiles made of concrete</t>
  </si>
  <si>
    <t>4.4 Insulation and covering of the joist between ground floor and attic storey (The beams are part of the roof truss):</t>
  </si>
  <si>
    <t>91.01.13.3.03.4_04a</t>
  </si>
  <si>
    <t>4_04a</t>
  </si>
  <si>
    <t>22mm waterproof hardboard</t>
  </si>
  <si>
    <t>91.01.13.3.03.4_04b</t>
  </si>
  <si>
    <t>4_04b</t>
  </si>
  <si>
    <t>Light mineral wool insulation,</t>
  </si>
  <si>
    <t>91.01.13.3.03.4_04c</t>
  </si>
  <si>
    <t>4_04c</t>
  </si>
  <si>
    <t>Wooden frame 36x48mm c/c 600mm</t>
  </si>
  <si>
    <t>91.01.13.3.03.4_04d</t>
  </si>
  <si>
    <t>4_04d</t>
  </si>
  <si>
    <t>13mm plasterboard</t>
  </si>
  <si>
    <t>91.01.13.3.03.4_05</t>
  </si>
  <si>
    <t>4_05</t>
  </si>
  <si>
    <t>Cornice, including all appropriate boards, panels, fascia and trim.</t>
  </si>
  <si>
    <t>TOTAL 4</t>
  </si>
  <si>
    <t>5. Joinery:
5.1 Carpentry</t>
  </si>
  <si>
    <t>5.1.1 External walls (Structure from outside to inside, 263mm thick): Measured incl. apertures. Number of apertures (doors and windows) are 20.</t>
  </si>
  <si>
    <t>91.01.13.3.04.5_01_01a</t>
  </si>
  <si>
    <t>5_01_01a</t>
  </si>
  <si>
    <t>Wall panel 19x148mm, external quality plywood</t>
  </si>
  <si>
    <t>2014 spec addition</t>
  </si>
  <si>
    <t>91.01.13.3.04.5_01_01b</t>
  </si>
  <si>
    <t>5_01_01b</t>
  </si>
  <si>
    <t xml:space="preserve"> 23x48mm wooden frame (for cavity)</t>
  </si>
  <si>
    <t>91.01.13.3.04.5_01_01c</t>
  </si>
  <si>
    <t>5_01_01c</t>
  </si>
  <si>
    <t>12mm bitumen wallboard</t>
  </si>
  <si>
    <t>91.01.13.3.04.5_01_01d</t>
  </si>
  <si>
    <t>5_01_01d</t>
  </si>
  <si>
    <t>Wood skeleton 48x148mm, c/c 600mm</t>
  </si>
  <si>
    <t>91.01.13.3.04.5_01_01e</t>
  </si>
  <si>
    <t>5_01_01e</t>
  </si>
  <si>
    <t>Insulation with 150mm mineral wool</t>
  </si>
  <si>
    <t>91.01.13.3.04.5_01_01f</t>
  </si>
  <si>
    <t>5_01_01f</t>
  </si>
  <si>
    <t>0.2mm polythene sheet</t>
  </si>
  <si>
    <t>91.01.13.3.04.5_01_01g</t>
  </si>
  <si>
    <t>5_01_01g</t>
  </si>
  <si>
    <t>Wood skeleton 48x48mm, c/c 600mm</t>
  </si>
  <si>
    <t>91.01.13.3.04.5_01_01h</t>
  </si>
  <si>
    <t>5_01_01h</t>
  </si>
  <si>
    <t>Insulation with 50mm mineral wool</t>
  </si>
  <si>
    <t>91.01.13.3.04.5_01_01i</t>
  </si>
  <si>
    <t>5_01_01i</t>
  </si>
  <si>
    <t xml:space="preserve">13mm plasterboard  </t>
  </si>
  <si>
    <t>91.01.13.3.04.5_01_02</t>
  </si>
  <si>
    <t>5_01_02</t>
  </si>
  <si>
    <t>Internal walls:                                                               36x98mm wooden skeleton c/c 600mm, 70mm insulation13mm plasterboard on both sides. Measured incl. apertures.</t>
  </si>
  <si>
    <t>91.01.13.3.04.5_01_03</t>
  </si>
  <si>
    <t>5_01_03</t>
  </si>
  <si>
    <t>Windows:                                                                    990x1190mm. Impregnated pine frame. Energy efficient glass, argon filled, U = 1.1 W/m2K. With built-in frame air valves, one separate sealed, side hung, outward opening, painted white from fabric. Detachable crossbars. Installed with jamb liner and mouldings.</t>
  </si>
  <si>
    <t>91.01.13.3.04.5_01_04</t>
  </si>
  <si>
    <t>5_01_04</t>
  </si>
  <si>
    <t>Windows:                                                                    490x1190mm. Impregnated pine frame. Energy efficient glass, argon filled, U = 1.1 W/m2K. With built-in frame air valves, one separate sealed, side hung, outward opening, painted white from fabric. Detachable crossbars. Installed with jamb liner and mouldings.</t>
  </si>
  <si>
    <t>91.01.13.3.04.5_01_05</t>
  </si>
  <si>
    <t>5_01_05</t>
  </si>
  <si>
    <t>External doors:                                                             Prefabricated elements including glazing, sealing, hinges, mortises, locks, kicking plates and thresholds Semi solid flushdoor, 90mm thick frame, insulated, stiffening sheet of plywood, pine board panelling, size 890 x 2090mm Installed with jamb liner and mouldings.</t>
  </si>
  <si>
    <t>91.01.13.3.04.5_01_06</t>
  </si>
  <si>
    <t>5_01_06</t>
  </si>
  <si>
    <t>Terrace door:                                                                Two framed 1490x2090mm. Energy efficient glass, argon filled, U = 1.1 W/m2K. Painted white from fabric. Installed with jamb liner and mouldings.</t>
  </si>
  <si>
    <t>91.01.13.3.04.5_01_07</t>
  </si>
  <si>
    <t>5_01_07</t>
  </si>
  <si>
    <t>Internal doors:                                                              Size 890x2090mm painted white from fabric. Semi-solid flushed doors including hinges, mortises, locks and thresholds. Door leaves are rebated and veneered. Installed with jamb liner and mouldings.</t>
  </si>
  <si>
    <t>91.01.13.3.04.5_01_08</t>
  </si>
  <si>
    <t>5_01_08</t>
  </si>
  <si>
    <t>Internal staircase:                                                         Curved wooden ( pine) staircase, consisting of wooden load bearing stringers and wooden treads/risers. Oak railing. Width: 1,0m Height:  2,6m</t>
  </si>
  <si>
    <t>91.01.13.3.04.5_01_09</t>
  </si>
  <si>
    <t>5_01_09</t>
  </si>
  <si>
    <t>Bedroom cupboard, consisting of shelves cabinet + cabinet with rod, height 2350mm, width 590mm, length 1000mm</t>
  </si>
  <si>
    <t>91.01.13.3.04.5_01_10</t>
  </si>
  <si>
    <t>5_01_10</t>
  </si>
  <si>
    <t>Skirting 15x70mm pine wood (not profiled) where walls meet floor and roof.  Varnished from fabric.</t>
  </si>
  <si>
    <t>TOTAL 5.1</t>
  </si>
  <si>
    <t>5. Joinery:
5.2 Metalwork</t>
  </si>
  <si>
    <t xml:space="preserve">5.2.1 Rainwater system: </t>
  </si>
  <si>
    <t>91.01.13.3.05.5_02_01</t>
  </si>
  <si>
    <t>5_02_01</t>
  </si>
  <si>
    <t xml:space="preserve">Eaves gutter (30m) and down-pipes (2x 2.5m +1x 2m Ø 100mm)  manufactured from PVC-coated galvanised steel. </t>
  </si>
  <si>
    <t>91.01.13.3.05.5_02_02</t>
  </si>
  <si>
    <t>5_02_02</t>
  </si>
  <si>
    <t>PVC-coated galvanised steel flashing 0.6x205x2500mm</t>
  </si>
  <si>
    <t>TOTAL 5.2</t>
  </si>
  <si>
    <t>TOTAL 5</t>
  </si>
  <si>
    <t>6. Finishings</t>
  </si>
  <si>
    <t>Wall area includes apertures (doors and windows)</t>
  </si>
  <si>
    <t>91.01.13.3.06.6_01</t>
  </si>
  <si>
    <t>6_01</t>
  </si>
  <si>
    <t>Floor in living rooms:                                                    Parquet 15mm oak</t>
  </si>
  <si>
    <t>91.01.13.3.06.6_02</t>
  </si>
  <si>
    <t>6_02</t>
  </si>
  <si>
    <t>Floor in other rooms :                                                    7mm laminate with oak imitation</t>
  </si>
  <si>
    <t>91.01.13.3.06.6_03</t>
  </si>
  <si>
    <t>6_03</t>
  </si>
  <si>
    <t>Floor in bathroom:                                                        Ceramic tiles 150x150mm including coated waterproof membrane. Cement based jointing paste with silicone joints in corners</t>
  </si>
  <si>
    <t>91.01.13.3.06.6_04</t>
  </si>
  <si>
    <t>6_04</t>
  </si>
  <si>
    <t xml:space="preserve">Floor in laundry:                                                           Waterproof 2mm vinyl floor covering </t>
  </si>
  <si>
    <t>91.01.13.3.06.6_05</t>
  </si>
  <si>
    <t>6_05</t>
  </si>
  <si>
    <t xml:space="preserve">Interior plasterboard walls:                                             Smoothing and two coats of painting. Water based paint, white colour. </t>
  </si>
  <si>
    <t>91.01.13.3.06.6_06</t>
  </si>
  <si>
    <t>6_06</t>
  </si>
  <si>
    <t>Interior plasterboard walls in bathrooms:                         Ceramic tiles 150x150x5mm including coated waterproof membrane. Bonded to plasterboard wall using thin set bond coat and thin set system grout. Cement based jointing paste.</t>
  </si>
  <si>
    <t>91.01.13.3.06.6_07</t>
  </si>
  <si>
    <t>6_07</t>
  </si>
  <si>
    <t xml:space="preserve">Interior plasterboard walls in laundry:                              Wet room smoothing, one coat of wet room primer and two coats of wet room painting. White colour. </t>
  </si>
  <si>
    <t>91.01.13.3.06.6_08</t>
  </si>
  <si>
    <t>6_08</t>
  </si>
  <si>
    <t xml:space="preserve">Interior plasterboard roof:                                               Smoothing and two coats of painting. Water based paint, white colour. </t>
  </si>
  <si>
    <t>91.01.13.3.06.6_09</t>
  </si>
  <si>
    <t>6_09</t>
  </si>
  <si>
    <t>Interior plasterboard roof in bathrooms and laundry:         Wet room smoothing, one coat of wet room primer and two coats of wet room painting. White colour.</t>
  </si>
  <si>
    <t>TOTAL 6</t>
  </si>
  <si>
    <t>7. Mechanical installations:
7.1 Sanitary installation and plumbing</t>
  </si>
  <si>
    <t>Water supply system:</t>
  </si>
  <si>
    <t>91.01.13.3.07.7_01_01</t>
  </si>
  <si>
    <t>7_01_01</t>
  </si>
  <si>
    <t>Distributor cabinet for water supply. Dim. 550x500x1200mm</t>
  </si>
  <si>
    <t>91.01.13.3.07.7_01_02</t>
  </si>
  <si>
    <t>7_01_02</t>
  </si>
  <si>
    <t>15mm PEX tubing in crosslinked polyethylene, for hot and cold water. Including all fittings, transition pieces etc.</t>
  </si>
  <si>
    <t>91.01.13.3.07.7_01_03</t>
  </si>
  <si>
    <t>7_01_03</t>
  </si>
  <si>
    <t>28mm tubing outside tubing in flexible polyethylene. Including all fittings, clamps etc.</t>
  </si>
  <si>
    <t>Sewer system comprising:</t>
  </si>
  <si>
    <t>91.01.13.3.07.7_01_04</t>
  </si>
  <si>
    <t>7_01_04</t>
  </si>
  <si>
    <t>PVC pipes:                                                                 diameter 110 mm, 16 m
diameter 75 mm, 10 m
diameter 32 mm, 9 m
and branches, connector units, bends, traps, sleeve connector with cleaning facility, reducers, pipe supporters &amp; thermal insulation</t>
  </si>
  <si>
    <t>Installation of equipment:</t>
  </si>
  <si>
    <t>91.01.13.3.07.7_01_05</t>
  </si>
  <si>
    <t>7_01_05</t>
  </si>
  <si>
    <t>Washstand 560x440mm, mixer tap and all connections</t>
  </si>
  <si>
    <t>91.01.13.3.07.7_01_06</t>
  </si>
  <si>
    <t>7_01_06</t>
  </si>
  <si>
    <t>Sink of stainless steel, mixer tap and all connections</t>
  </si>
  <si>
    <t>91.01.13.3.07.7_01_07</t>
  </si>
  <si>
    <t>7_01_07</t>
  </si>
  <si>
    <t xml:space="preserve">Kitchen sink, standard quality, austenitic steel (Cr 18%, Ni 10%) double bowl, single drainer, 1200mmx600mm, including laminated sink unit, mixer tap and all connections. </t>
  </si>
  <si>
    <t>91.01.13.3.07.7_01_08</t>
  </si>
  <si>
    <t>7_01_08</t>
  </si>
  <si>
    <t>Duo-flush WC, white porcelain including cistern, standard quality, with all connections.</t>
  </si>
  <si>
    <t>91.01.13.3.07.7_01_09</t>
  </si>
  <si>
    <t>7_01_09</t>
  </si>
  <si>
    <t>Bathtub enamelled steel 1595x695mm including front panel, white, with thermostat shower mixer with two outlets, and all connections</t>
  </si>
  <si>
    <t>91.01.13.3.07.7_01_10</t>
  </si>
  <si>
    <t>7_01_10</t>
  </si>
  <si>
    <t>Shower corner 900x900mm with clear toughened glass, thermostat shower mixer with two outlets and all connections</t>
  </si>
  <si>
    <t>91.01.13.3.07.7_01_11</t>
  </si>
  <si>
    <t>7_01_11</t>
  </si>
  <si>
    <t>Hot water boiler 300 l including with thermostat, non return valves,  stop cock, water meter and all connections</t>
  </si>
  <si>
    <t>TOTAL 7.1</t>
  </si>
  <si>
    <t>7. Mechanical installations:
7.2 Ventilation</t>
  </si>
  <si>
    <t>91.01.13.3.08.7_02_01</t>
  </si>
  <si>
    <t>7_02_01</t>
  </si>
  <si>
    <t>Balanced ventilation system.  Heat recovery by cross flow exchanger 250 m3/h. 15 m duct system. 4 diffusers. 4 louvers. Including all appropriate parts for a complete ventilation system.</t>
  </si>
  <si>
    <t>TOTAL 7.2</t>
  </si>
  <si>
    <t>TOTAL 7</t>
  </si>
  <si>
    <t>8. Electrical Installations</t>
  </si>
  <si>
    <t>The installation is dimensioned to warm up all living rooms with electrical heating panels connected through sockets.</t>
  </si>
  <si>
    <t>91.01.13.3.09.8_01</t>
  </si>
  <si>
    <t>8_01</t>
  </si>
  <si>
    <t>Wiring including  65 electrical power points as: Switches, Lighting point Sockets, TV/FM sockets, Telephone sockets, connection points for ventilation, kitchen ventilator and other electrical equipment, excluding switchboard and floor heating.                             Pricing per electrical power point.</t>
  </si>
  <si>
    <t>91.01.13.3.09.8_02</t>
  </si>
  <si>
    <t>8_02</t>
  </si>
  <si>
    <t>Electrical heating panels with electronic thermostat 800 W, painted sheet metal</t>
  </si>
  <si>
    <t>91.01.13.3.09.8_03</t>
  </si>
  <si>
    <t>8_03</t>
  </si>
  <si>
    <t>Distribution switchboard, steel cabinet.  Including 6 circuit breakers and earth leakage circuit breaker. Dim. bxhxd = 420x770x200mm</t>
  </si>
  <si>
    <t>91.01.13.3.09.8_04</t>
  </si>
  <si>
    <t>8_04</t>
  </si>
  <si>
    <t>Floor heating thermostat including necessary installation fittings</t>
  </si>
  <si>
    <t>91.01.13.3.09.8_05</t>
  </si>
  <si>
    <t>8_05</t>
  </si>
  <si>
    <t>In bathrooms and laundry: floor heating cables – 80 W/m2. Laying of the cables are included in item 2.</t>
  </si>
  <si>
    <t>TOTAL 8</t>
  </si>
  <si>
    <t>Please complete details below for Fees</t>
  </si>
  <si>
    <t>Summary</t>
  </si>
  <si>
    <t>Chapter</t>
  </si>
  <si>
    <t>Total</t>
  </si>
  <si>
    <t>General Total</t>
  </si>
  <si>
    <t>ARCHITECT'S AND ENGINEER'S FEES (% of general total )</t>
  </si>
  <si>
    <t>TOTAL PRICE</t>
  </si>
  <si>
    <t>Załącznik nr 2 do zapytania ofertowego nr 35/RN/2015</t>
  </si>
  <si>
    <t>Przykładowa karta kosztorysu robót budowlano montażowych -  budynek mieszkalny jednorodzinny typu nordyckiego</t>
  </si>
</sst>
</file>

<file path=xl/styles.xml><?xml version="1.0" encoding="utf-8"?>
<styleSheet xmlns="http://schemas.openxmlformats.org/spreadsheetml/2006/main">
  <numFmts count="6">
    <numFmt numFmtId="43" formatCode="_-* #,##0.00\ _z_ł_-;\-* #,##0.00\ _z_ł_-;_-* &quot;-&quot;??\ _z_ł_-;_-@_-"/>
    <numFmt numFmtId="164" formatCode="_-* #,##0.00_-;\-* #,##0.00_-;_-* &quot;-&quot;??_-;_-@_-"/>
    <numFmt numFmtId="165" formatCode="#,##0.0000_ ;\-#,##0.0000\ "/>
    <numFmt numFmtId="166" formatCode="_-* #,##0_-;\-* #,##0_-;_-* &quot;-&quot;??_-;_-@_-"/>
    <numFmt numFmtId="167" formatCode=";;;"/>
    <numFmt numFmtId="168" formatCode="0.000"/>
  </numFmts>
  <fonts count="34">
    <font>
      <sz val="11"/>
      <color theme="1"/>
      <name val="Calibri"/>
      <family val="2"/>
      <charset val="238"/>
      <scheme val="minor"/>
    </font>
    <font>
      <sz val="10"/>
      <name val="Helv"/>
    </font>
    <font>
      <sz val="11"/>
      <color theme="1"/>
      <name val="Calibri"/>
      <family val="2"/>
      <charset val="238"/>
      <scheme val="minor"/>
    </font>
    <font>
      <sz val="8"/>
      <color theme="0" tint="-0.34998626667073579"/>
      <name val="Arial"/>
      <family val="2"/>
    </font>
    <font>
      <sz val="10"/>
      <name val="Arial"/>
      <family val="2"/>
    </font>
    <font>
      <sz val="11"/>
      <name val="Arial"/>
      <family val="2"/>
    </font>
    <font>
      <sz val="8"/>
      <name val="Arial"/>
      <family val="2"/>
    </font>
    <font>
      <i/>
      <sz val="12"/>
      <name val="Arial"/>
      <family val="2"/>
    </font>
    <font>
      <i/>
      <sz val="11"/>
      <name val="Arial"/>
      <family val="2"/>
    </font>
    <font>
      <b/>
      <i/>
      <sz val="12"/>
      <name val="Arial"/>
      <family val="2"/>
    </font>
    <font>
      <sz val="20"/>
      <name val="Arial"/>
      <family val="2"/>
    </font>
    <font>
      <i/>
      <sz val="20"/>
      <name val="Arial"/>
      <family val="2"/>
    </font>
    <font>
      <b/>
      <sz val="10"/>
      <name val="Arial"/>
      <family val="2"/>
    </font>
    <font>
      <b/>
      <sz val="12"/>
      <color indexed="12"/>
      <name val="Arial"/>
      <family val="2"/>
    </font>
    <font>
      <b/>
      <sz val="12"/>
      <name val="Arial"/>
      <family val="2"/>
    </font>
    <font>
      <b/>
      <sz val="8"/>
      <color theme="0" tint="-0.34998626667073579"/>
      <name val="Arial"/>
      <family val="2"/>
    </font>
    <font>
      <b/>
      <sz val="11"/>
      <name val="Arial"/>
      <family val="2"/>
    </font>
    <font>
      <b/>
      <sz val="14"/>
      <name val="Arial"/>
      <family val="2"/>
    </font>
    <font>
      <b/>
      <sz val="11"/>
      <color rgb="FF0000CC"/>
      <name val="Arial"/>
      <family val="2"/>
    </font>
    <font>
      <b/>
      <sz val="20"/>
      <name val="Arial"/>
      <family val="2"/>
    </font>
    <font>
      <sz val="10"/>
      <color indexed="8"/>
      <name val="Arial"/>
      <family val="2"/>
    </font>
    <font>
      <b/>
      <sz val="10"/>
      <color indexed="8"/>
      <name val="Arial"/>
      <family val="2"/>
    </font>
    <font>
      <sz val="9"/>
      <name val="Arial"/>
      <family val="2"/>
    </font>
    <font>
      <strike/>
      <sz val="10"/>
      <name val="Arial"/>
      <family val="2"/>
    </font>
    <font>
      <sz val="12"/>
      <name val="Arial"/>
      <family val="2"/>
    </font>
    <font>
      <sz val="10"/>
      <color rgb="FFC00000"/>
      <name val="Arial"/>
      <family val="2"/>
    </font>
    <font>
      <sz val="12"/>
      <color rgb="FFC00000"/>
      <name val="Arial"/>
      <family val="2"/>
    </font>
    <font>
      <b/>
      <sz val="8"/>
      <name val="Arial"/>
      <family val="2"/>
    </font>
    <font>
      <b/>
      <sz val="12"/>
      <color rgb="FFC00000"/>
      <name val="Arial"/>
      <family val="2"/>
    </font>
    <font>
      <b/>
      <sz val="11"/>
      <color indexed="10"/>
      <name val="Arial"/>
      <family val="2"/>
    </font>
    <font>
      <sz val="20"/>
      <color indexed="81"/>
      <name val="Tahoma"/>
      <family val="2"/>
    </font>
    <font>
      <sz val="12"/>
      <color indexed="81"/>
      <name val="Tahoma"/>
      <family val="2"/>
    </font>
    <font>
      <b/>
      <sz val="12"/>
      <name val="Arial"/>
      <family val="2"/>
      <charset val="238"/>
    </font>
    <font>
      <sz val="12"/>
      <name val="Arial"/>
      <family val="2"/>
      <charset val="238"/>
    </font>
  </fonts>
  <fills count="13">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indexed="44"/>
        <bgColor indexed="64"/>
      </patternFill>
    </fill>
    <fill>
      <patternFill patternType="solid">
        <fgColor rgb="FFFFFF99"/>
        <bgColor indexed="64"/>
      </patternFill>
    </fill>
    <fill>
      <patternFill patternType="solid">
        <fgColor indexed="45"/>
        <bgColor indexed="64"/>
      </patternFill>
    </fill>
    <fill>
      <patternFill patternType="solid">
        <fgColor theme="0"/>
        <bgColor indexed="64"/>
      </patternFill>
    </fill>
    <fill>
      <patternFill patternType="solid">
        <fgColor indexed="43"/>
        <bgColor indexed="64"/>
      </patternFill>
    </fill>
    <fill>
      <patternFill patternType="solid">
        <fgColor rgb="FFCCFFFF"/>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64">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style="medium">
        <color indexed="64"/>
      </top>
      <bottom style="medium">
        <color indexed="64"/>
      </bottom>
      <diagonal/>
    </border>
    <border>
      <left/>
      <right style="hair">
        <color indexed="64"/>
      </right>
      <top style="medium">
        <color indexed="64"/>
      </top>
      <bottom style="medium">
        <color indexed="64"/>
      </bottom>
      <diagonal/>
    </border>
    <border>
      <left/>
      <right/>
      <top style="medium">
        <color indexed="64"/>
      </top>
      <bottom/>
      <diagonal/>
    </border>
    <border>
      <left style="hair">
        <color indexed="64"/>
      </left>
      <right style="hair">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medium">
        <color indexed="64"/>
      </top>
      <bottom style="hair">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style="medium">
        <color indexed="64"/>
      </left>
      <right/>
      <top style="hair">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bottom style="hair">
        <color indexed="64"/>
      </bottom>
      <diagonal/>
    </border>
    <border>
      <left style="medium">
        <color indexed="64"/>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cellStyleXfs>
  <cellXfs count="277">
    <xf numFmtId="0" fontId="0" fillId="0" borderId="0" xfId="0"/>
    <xf numFmtId="0" fontId="3" fillId="2" borderId="0" xfId="4" applyNumberFormat="1" applyFont="1" applyFill="1" applyAlignment="1" applyProtection="1">
      <alignment horizontal="right" vertical="center"/>
      <protection hidden="1"/>
    </xf>
    <xf numFmtId="49" fontId="4" fillId="2" borderId="0" xfId="5" applyNumberFormat="1" applyFont="1" applyFill="1" applyProtection="1">
      <protection hidden="1"/>
    </xf>
    <xf numFmtId="0" fontId="4" fillId="2" borderId="0" xfId="5" applyFont="1" applyFill="1" applyAlignment="1" applyProtection="1">
      <alignment horizontal="center"/>
      <protection hidden="1"/>
    </xf>
    <xf numFmtId="0" fontId="5" fillId="2" borderId="0" xfId="5" applyFont="1" applyFill="1" applyAlignment="1" applyProtection="1">
      <alignment horizontal="center"/>
      <protection hidden="1"/>
    </xf>
    <xf numFmtId="0" fontId="4" fillId="2" borderId="0" xfId="4" applyFont="1" applyFill="1" applyProtection="1">
      <protection hidden="1"/>
    </xf>
    <xf numFmtId="0" fontId="5" fillId="2" borderId="0" xfId="4" applyFont="1" applyFill="1" applyAlignment="1" applyProtection="1">
      <alignment vertical="center"/>
      <protection hidden="1"/>
    </xf>
    <xf numFmtId="0" fontId="6" fillId="2" borderId="0" xfId="4" applyFont="1" applyFill="1" applyAlignment="1" applyProtection="1">
      <alignment horizontal="center"/>
      <protection hidden="1"/>
    </xf>
    <xf numFmtId="2" fontId="4" fillId="2" borderId="0" xfId="4" applyNumberFormat="1" applyFont="1" applyFill="1" applyProtection="1">
      <protection hidden="1"/>
    </xf>
    <xf numFmtId="0" fontId="4" fillId="2" borderId="0" xfId="4" applyFont="1" applyFill="1" applyAlignment="1" applyProtection="1">
      <protection hidden="1"/>
    </xf>
    <xf numFmtId="0" fontId="4" fillId="2" borderId="0" xfId="6" applyFont="1" applyFill="1" applyProtection="1">
      <protection hidden="1"/>
    </xf>
    <xf numFmtId="49" fontId="7" fillId="2" borderId="0" xfId="5" applyNumberFormat="1" applyFont="1" applyFill="1" applyAlignment="1" applyProtection="1">
      <alignment horizontal="left"/>
      <protection hidden="1"/>
    </xf>
    <xf numFmtId="0" fontId="7" fillId="2" borderId="0" xfId="5" applyFont="1" applyFill="1" applyAlignment="1" applyProtection="1">
      <alignment horizontal="center"/>
      <protection hidden="1"/>
    </xf>
    <xf numFmtId="49" fontId="4" fillId="2" borderId="0" xfId="4" applyNumberFormat="1" applyFont="1" applyFill="1" applyAlignment="1" applyProtection="1">
      <alignment horizontal="right"/>
      <protection hidden="1"/>
    </xf>
    <xf numFmtId="0" fontId="6" fillId="2" borderId="0" xfId="4" applyFont="1" applyFill="1" applyAlignment="1" applyProtection="1">
      <alignment horizontal="left"/>
      <protection hidden="1"/>
    </xf>
    <xf numFmtId="0" fontId="8" fillId="2" borderId="0" xfId="5" applyFont="1" applyFill="1" applyAlignment="1" applyProtection="1">
      <alignment horizontal="center"/>
      <protection hidden="1"/>
    </xf>
    <xf numFmtId="49" fontId="9" fillId="2" borderId="0" xfId="0" applyNumberFormat="1" applyFont="1" applyFill="1" applyAlignment="1" applyProtection="1">
      <alignment horizontal="left"/>
      <protection hidden="1"/>
    </xf>
    <xf numFmtId="0" fontId="7" fillId="2" borderId="0" xfId="5" applyFont="1" applyFill="1" applyAlignment="1" applyProtection="1">
      <alignment horizontal="left"/>
      <protection hidden="1"/>
    </xf>
    <xf numFmtId="0" fontId="7" fillId="2" borderId="0" xfId="5" applyFont="1" applyFill="1" applyProtection="1">
      <protection hidden="1"/>
    </xf>
    <xf numFmtId="0" fontId="8" fillId="2" borderId="0" xfId="5" applyFont="1" applyFill="1" applyProtection="1">
      <protection hidden="1"/>
    </xf>
    <xf numFmtId="0" fontId="3" fillId="2" borderId="0" xfId="6" applyNumberFormat="1" applyFont="1" applyFill="1" applyAlignment="1" applyProtection="1">
      <alignment vertical="center"/>
      <protection hidden="1"/>
    </xf>
    <xf numFmtId="49" fontId="10" fillId="2" borderId="0" xfId="6" applyNumberFormat="1" applyFont="1" applyFill="1" applyAlignment="1" applyProtection="1">
      <alignment horizontal="left" vertical="center"/>
      <protection hidden="1"/>
    </xf>
    <xf numFmtId="0" fontId="10" fillId="2" borderId="0" xfId="5" applyFont="1" applyFill="1" applyAlignment="1" applyProtection="1">
      <alignment vertical="center"/>
      <protection hidden="1"/>
    </xf>
    <xf numFmtId="0" fontId="10" fillId="2" borderId="0" xfId="5" applyFont="1" applyFill="1" applyAlignment="1" applyProtection="1">
      <alignment horizontal="left" vertical="center"/>
      <protection hidden="1"/>
    </xf>
    <xf numFmtId="0" fontId="10" fillId="2" borderId="0" xfId="5" applyFont="1" applyFill="1" applyAlignment="1" applyProtection="1">
      <alignment horizontal="center" vertical="center"/>
      <protection hidden="1"/>
    </xf>
    <xf numFmtId="0" fontId="11" fillId="2" borderId="0" xfId="0" applyFont="1" applyFill="1" applyAlignment="1" applyProtection="1">
      <alignment horizontal="left" vertical="center"/>
      <protection hidden="1"/>
    </xf>
    <xf numFmtId="2" fontId="10" fillId="2" borderId="0" xfId="6" applyNumberFormat="1" applyFont="1" applyFill="1" applyAlignment="1" applyProtection="1">
      <alignment vertical="center"/>
      <protection hidden="1"/>
    </xf>
    <xf numFmtId="0" fontId="5" fillId="2" borderId="0" xfId="5" applyFont="1" applyFill="1" applyAlignment="1" applyProtection="1">
      <alignment vertical="center"/>
      <protection hidden="1"/>
    </xf>
    <xf numFmtId="0" fontId="10" fillId="2" borderId="0" xfId="5" applyFont="1" applyFill="1" applyAlignment="1" applyProtection="1">
      <alignment horizontal="center" vertical="center" wrapText="1"/>
      <protection hidden="1"/>
    </xf>
    <xf numFmtId="4" fontId="10" fillId="2" borderId="0" xfId="7" applyNumberFormat="1" applyFont="1" applyFill="1" applyBorder="1" applyAlignment="1" applyProtection="1">
      <alignment vertical="center"/>
      <protection hidden="1"/>
    </xf>
    <xf numFmtId="49" fontId="12" fillId="3" borderId="1" xfId="5" applyNumberFormat="1" applyFont="1" applyFill="1" applyBorder="1" applyProtection="1">
      <protection hidden="1"/>
    </xf>
    <xf numFmtId="0" fontId="4" fillId="3" borderId="2" xfId="5" applyFont="1" applyFill="1" applyBorder="1" applyAlignment="1" applyProtection="1">
      <alignment horizontal="center"/>
      <protection hidden="1"/>
    </xf>
    <xf numFmtId="0" fontId="4" fillId="3" borderId="2" xfId="5" applyFont="1" applyFill="1" applyBorder="1" applyAlignment="1" applyProtection="1">
      <alignment horizontal="left"/>
      <protection hidden="1"/>
    </xf>
    <xf numFmtId="0" fontId="4" fillId="3" borderId="2" xfId="5" applyFont="1" applyFill="1" applyBorder="1" applyAlignment="1" applyProtection="1">
      <alignment horizontal="left" wrapText="1"/>
      <protection hidden="1"/>
    </xf>
    <xf numFmtId="0" fontId="4" fillId="3" borderId="2" xfId="5" applyFont="1" applyFill="1" applyBorder="1" applyAlignment="1" applyProtection="1">
      <alignment horizontal="center" wrapText="1"/>
      <protection hidden="1"/>
    </xf>
    <xf numFmtId="0" fontId="5" fillId="3" borderId="2" xfId="5" applyFont="1" applyFill="1" applyBorder="1" applyAlignment="1" applyProtection="1">
      <alignment horizontal="center" wrapText="1"/>
      <protection hidden="1"/>
    </xf>
    <xf numFmtId="0" fontId="4" fillId="3" borderId="3" xfId="5" applyFont="1" applyFill="1" applyBorder="1" applyAlignment="1" applyProtection="1">
      <alignment horizontal="center" wrapText="1"/>
      <protection hidden="1"/>
    </xf>
    <xf numFmtId="49" fontId="4" fillId="4" borderId="4" xfId="0" applyNumberFormat="1" applyFont="1" applyFill="1" applyBorder="1" applyAlignment="1" applyProtection="1">
      <alignment horizontal="left"/>
      <protection hidden="1"/>
    </xf>
    <xf numFmtId="0" fontId="4" fillId="4" borderId="0" xfId="0" applyFont="1" applyFill="1" applyBorder="1" applyAlignment="1" applyProtection="1">
      <alignment horizontal="left"/>
      <protection hidden="1"/>
    </xf>
    <xf numFmtId="0" fontId="4" fillId="4" borderId="0" xfId="5" applyFont="1" applyFill="1" applyBorder="1" applyAlignment="1" applyProtection="1">
      <alignment horizontal="center"/>
      <protection hidden="1"/>
    </xf>
    <xf numFmtId="0" fontId="4" fillId="4" borderId="0" xfId="5" applyFont="1" applyFill="1" applyBorder="1" applyAlignment="1" applyProtection="1">
      <alignment horizontal="left"/>
      <protection hidden="1"/>
    </xf>
    <xf numFmtId="0" fontId="5" fillId="4" borderId="0" xfId="5" applyFont="1" applyFill="1" applyBorder="1" applyAlignment="1" applyProtection="1">
      <alignment horizontal="center"/>
      <protection hidden="1"/>
    </xf>
    <xf numFmtId="0" fontId="4" fillId="4" borderId="5" xfId="5" applyFont="1" applyFill="1" applyBorder="1" applyAlignment="1" applyProtection="1">
      <alignment horizontal="center"/>
      <protection hidden="1"/>
    </xf>
    <xf numFmtId="49" fontId="4" fillId="4" borderId="6" xfId="0" applyNumberFormat="1" applyFont="1" applyFill="1" applyBorder="1" applyProtection="1">
      <protection hidden="1"/>
    </xf>
    <xf numFmtId="0" fontId="4" fillId="4" borderId="7" xfId="5" applyFont="1" applyFill="1" applyBorder="1" applyAlignment="1" applyProtection="1">
      <alignment horizontal="center"/>
      <protection hidden="1"/>
    </xf>
    <xf numFmtId="0" fontId="4" fillId="4" borderId="7" xfId="5" applyFont="1" applyFill="1" applyBorder="1" applyAlignment="1" applyProtection="1">
      <alignment horizontal="left"/>
      <protection hidden="1"/>
    </xf>
    <xf numFmtId="0" fontId="5" fillId="4" borderId="7" xfId="5" applyFont="1" applyFill="1" applyBorder="1" applyAlignment="1" applyProtection="1">
      <alignment horizontal="center"/>
      <protection hidden="1"/>
    </xf>
    <xf numFmtId="0" fontId="4" fillId="4" borderId="8" xfId="5" applyFont="1" applyFill="1" applyBorder="1" applyAlignment="1" applyProtection="1">
      <alignment horizontal="center"/>
      <protection hidden="1"/>
    </xf>
    <xf numFmtId="49" fontId="4" fillId="2" borderId="0" xfId="4" applyNumberFormat="1" applyFont="1" applyFill="1" applyProtection="1">
      <protection hidden="1"/>
    </xf>
    <xf numFmtId="0" fontId="4" fillId="2" borderId="0" xfId="4" applyFont="1" applyFill="1" applyAlignment="1" applyProtection="1">
      <alignment horizontal="center"/>
      <protection hidden="1"/>
    </xf>
    <xf numFmtId="0" fontId="4" fillId="2" borderId="0" xfId="4" applyFont="1" applyFill="1" applyAlignment="1" applyProtection="1">
      <alignment horizontal="left"/>
      <protection hidden="1"/>
    </xf>
    <xf numFmtId="0" fontId="4" fillId="2" borderId="0" xfId="5" applyFont="1" applyFill="1" applyBorder="1" applyAlignment="1" applyProtection="1">
      <alignment horizontal="center"/>
      <protection hidden="1"/>
    </xf>
    <xf numFmtId="0" fontId="5" fillId="2" borderId="0" xfId="5" applyFont="1" applyFill="1" applyBorder="1" applyAlignment="1" applyProtection="1">
      <alignment horizontal="center"/>
      <protection hidden="1"/>
    </xf>
    <xf numFmtId="0" fontId="5" fillId="2" borderId="0" xfId="4" applyFont="1" applyFill="1" applyProtection="1">
      <protection hidden="1"/>
    </xf>
    <xf numFmtId="49" fontId="13" fillId="2" borderId="0" xfId="4" applyNumberFormat="1" applyFont="1" applyFill="1" applyProtection="1">
      <protection hidden="1"/>
    </xf>
    <xf numFmtId="0" fontId="14" fillId="2" borderId="0" xfId="0" applyFont="1" applyFill="1" applyAlignment="1" applyProtection="1">
      <alignment horizontal="center"/>
      <protection hidden="1"/>
    </xf>
    <xf numFmtId="0" fontId="13" fillId="2" borderId="0" xfId="4" applyFont="1" applyFill="1" applyAlignment="1" applyProtection="1">
      <alignment horizontal="right"/>
      <protection hidden="1"/>
    </xf>
    <xf numFmtId="165" fontId="13" fillId="2" borderId="0" xfId="2" applyNumberFormat="1" applyFont="1" applyFill="1" applyAlignment="1" applyProtection="1">
      <alignment horizontal="center" vertical="center"/>
      <protection hidden="1"/>
    </xf>
    <xf numFmtId="0" fontId="5" fillId="2" borderId="0" xfId="7" applyFont="1" applyFill="1" applyAlignment="1" applyProtection="1">
      <protection hidden="1"/>
    </xf>
    <xf numFmtId="0" fontId="4" fillId="2" borderId="0" xfId="7" applyFont="1" applyFill="1" applyAlignment="1" applyProtection="1">
      <protection hidden="1"/>
    </xf>
    <xf numFmtId="0" fontId="15" fillId="2" borderId="0" xfId="6" applyNumberFormat="1" applyFont="1" applyFill="1" applyAlignment="1" applyProtection="1">
      <alignment vertical="center"/>
      <protection hidden="1"/>
    </xf>
    <xf numFmtId="49" fontId="16" fillId="3" borderId="9" xfId="4" applyNumberFormat="1" applyFont="1" applyFill="1" applyBorder="1" applyAlignment="1" applyProtection="1">
      <alignment horizontal="centerContinuous" vertical="center" wrapText="1"/>
      <protection hidden="1"/>
    </xf>
    <xf numFmtId="0" fontId="16" fillId="3" borderId="10" xfId="4" applyFont="1" applyFill="1" applyBorder="1" applyAlignment="1" applyProtection="1">
      <alignment horizontal="centerContinuous" vertical="center" wrapText="1"/>
      <protection hidden="1"/>
    </xf>
    <xf numFmtId="0" fontId="16" fillId="3" borderId="11" xfId="4" applyFont="1" applyFill="1" applyBorder="1" applyAlignment="1" applyProtection="1">
      <alignment horizontal="left" vertical="center" wrapText="1"/>
      <protection hidden="1"/>
    </xf>
    <xf numFmtId="0" fontId="16" fillId="3" borderId="12" xfId="4" applyFont="1" applyFill="1" applyBorder="1" applyAlignment="1" applyProtection="1">
      <alignment horizontal="center" vertical="center" wrapText="1"/>
      <protection hidden="1"/>
    </xf>
    <xf numFmtId="0" fontId="16" fillId="3" borderId="13" xfId="4" applyFont="1" applyFill="1" applyBorder="1" applyAlignment="1" applyProtection="1">
      <alignment horizontal="center" vertical="center" wrapText="1"/>
      <protection hidden="1"/>
    </xf>
    <xf numFmtId="2" fontId="16" fillId="5" borderId="14" xfId="1" applyNumberFormat="1" applyFont="1" applyFill="1" applyBorder="1" applyAlignment="1" applyProtection="1">
      <alignment horizontal="center" vertical="center" wrapText="1"/>
      <protection hidden="1"/>
    </xf>
    <xf numFmtId="166" fontId="16" fillId="3" borderId="15" xfId="2" applyNumberFormat="1" applyFont="1" applyFill="1" applyBorder="1" applyAlignment="1" applyProtection="1">
      <alignment horizontal="center" vertical="center" wrapText="1"/>
      <protection hidden="1"/>
    </xf>
    <xf numFmtId="0" fontId="16" fillId="3" borderId="14" xfId="1" applyFont="1" applyFill="1" applyBorder="1" applyAlignment="1" applyProtection="1">
      <alignment horizontal="center" vertical="center" wrapText="1"/>
      <protection hidden="1"/>
    </xf>
    <xf numFmtId="0" fontId="16" fillId="3" borderId="16" xfId="1" applyFont="1" applyFill="1" applyBorder="1" applyAlignment="1" applyProtection="1">
      <alignment vertical="top" wrapText="1"/>
      <protection hidden="1"/>
    </xf>
    <xf numFmtId="0" fontId="16" fillId="3" borderId="16" xfId="1" applyFont="1" applyFill="1" applyBorder="1" applyAlignment="1" applyProtection="1">
      <alignment horizontal="left" vertical="top" wrapText="1"/>
      <protection hidden="1"/>
    </xf>
    <xf numFmtId="49" fontId="16" fillId="6" borderId="9" xfId="4" applyNumberFormat="1" applyFont="1" applyFill="1" applyBorder="1" applyAlignment="1" applyProtection="1">
      <alignment horizontal="center" vertical="center"/>
      <protection hidden="1"/>
    </xf>
    <xf numFmtId="0" fontId="16" fillId="6" borderId="17" xfId="4" applyFont="1" applyFill="1" applyBorder="1" applyAlignment="1" applyProtection="1">
      <alignment horizontal="center" vertical="center"/>
      <protection hidden="1"/>
    </xf>
    <xf numFmtId="0" fontId="12" fillId="6" borderId="17" xfId="0" applyFont="1" applyFill="1" applyBorder="1" applyAlignment="1" applyProtection="1">
      <alignment horizontal="left" vertical="center" wrapText="1"/>
      <protection hidden="1"/>
    </xf>
    <xf numFmtId="2" fontId="16" fillId="6" borderId="17" xfId="4" applyNumberFormat="1" applyFont="1" applyFill="1" applyBorder="1" applyAlignment="1" applyProtection="1">
      <alignment horizontal="center" vertical="center"/>
      <protection hidden="1"/>
    </xf>
    <xf numFmtId="0" fontId="16" fillId="6" borderId="17" xfId="4" applyFont="1" applyFill="1" applyBorder="1" applyAlignment="1" applyProtection="1">
      <alignment horizontal="centerContinuous" vertical="center"/>
      <protection hidden="1"/>
    </xf>
    <xf numFmtId="0" fontId="17" fillId="2" borderId="14" xfId="1" applyFont="1" applyFill="1" applyBorder="1" applyAlignment="1" applyProtection="1">
      <alignment horizontal="center" vertical="center"/>
      <protection hidden="1"/>
    </xf>
    <xf numFmtId="0" fontId="18" fillId="7" borderId="14" xfId="1" applyFont="1" applyFill="1" applyBorder="1" applyAlignment="1" applyProtection="1">
      <alignment horizontal="center" vertical="center" wrapText="1"/>
      <protection hidden="1"/>
    </xf>
    <xf numFmtId="0" fontId="12" fillId="8" borderId="14" xfId="1" applyFont="1" applyFill="1" applyBorder="1" applyAlignment="1" applyProtection="1">
      <alignment horizontal="left" vertical="center" wrapText="1"/>
      <protection locked="0"/>
    </xf>
    <xf numFmtId="0" fontId="3" fillId="2" borderId="0" xfId="4" applyNumberFormat="1" applyFont="1" applyFill="1" applyAlignment="1" applyProtection="1">
      <alignment vertical="center"/>
      <protection hidden="1"/>
    </xf>
    <xf numFmtId="49" fontId="4" fillId="0" borderId="18" xfId="4" quotePrefix="1" applyNumberFormat="1" applyFont="1" applyBorder="1" applyAlignment="1" applyProtection="1">
      <alignment horizontal="center" vertical="center"/>
      <protection hidden="1"/>
    </xf>
    <xf numFmtId="0" fontId="4" fillId="0" borderId="19" xfId="4" applyFont="1" applyBorder="1" applyAlignment="1" applyProtection="1">
      <alignment horizontal="center" vertical="center"/>
      <protection hidden="1"/>
    </xf>
    <xf numFmtId="0" fontId="4" fillId="0" borderId="20" xfId="0" applyFont="1" applyBorder="1" applyAlignment="1" applyProtection="1">
      <alignment vertical="center" wrapText="1"/>
      <protection hidden="1"/>
    </xf>
    <xf numFmtId="0" fontId="4" fillId="0" borderId="21" xfId="0" applyFont="1" applyBorder="1" applyAlignment="1" applyProtection="1">
      <alignment horizontal="center" vertical="center"/>
      <protection hidden="1"/>
    </xf>
    <xf numFmtId="0" fontId="4" fillId="0" borderId="22" xfId="4" applyNumberFormat="1" applyFont="1" applyBorder="1" applyAlignment="1" applyProtection="1">
      <alignment vertical="center"/>
      <protection hidden="1"/>
    </xf>
    <xf numFmtId="164" fontId="4" fillId="5" borderId="23" xfId="2" applyNumberFormat="1" applyFont="1" applyFill="1" applyBorder="1" applyAlignment="1" applyProtection="1">
      <alignment vertical="center"/>
      <protection locked="0"/>
    </xf>
    <xf numFmtId="164" fontId="4" fillId="0" borderId="24" xfId="2" applyNumberFormat="1" applyFont="1" applyFill="1" applyBorder="1" applyAlignment="1" applyProtection="1">
      <alignment vertical="center"/>
      <protection hidden="1"/>
    </xf>
    <xf numFmtId="0" fontId="19" fillId="9" borderId="25" xfId="6" applyNumberFormat="1" applyFont="1" applyFill="1" applyBorder="1" applyAlignment="1" applyProtection="1">
      <alignment horizontal="center" vertical="center"/>
      <protection hidden="1"/>
    </xf>
    <xf numFmtId="0" fontId="5" fillId="7" borderId="25" xfId="6" applyFont="1" applyFill="1" applyBorder="1" applyAlignment="1" applyProtection="1">
      <alignment horizontal="center" vertical="center"/>
      <protection hidden="1"/>
    </xf>
    <xf numFmtId="0" fontId="4" fillId="8" borderId="26" xfId="6" applyFont="1" applyFill="1" applyBorder="1" applyAlignment="1" applyProtection="1">
      <alignment horizontal="left" wrapText="1"/>
      <protection locked="0"/>
    </xf>
    <xf numFmtId="49" fontId="4" fillId="0" borderId="27" xfId="4" quotePrefix="1" applyNumberFormat="1" applyFont="1" applyBorder="1" applyAlignment="1" applyProtection="1">
      <alignment horizontal="center" vertical="center"/>
      <protection hidden="1"/>
    </xf>
    <xf numFmtId="0" fontId="4" fillId="0" borderId="28" xfId="4" applyFont="1" applyBorder="1" applyAlignment="1" applyProtection="1">
      <alignment horizontal="center" vertical="center"/>
      <protection hidden="1"/>
    </xf>
    <xf numFmtId="0" fontId="4" fillId="0" borderId="29" xfId="0" applyFont="1" applyBorder="1" applyAlignment="1" applyProtection="1">
      <alignment vertical="center" wrapText="1"/>
      <protection hidden="1"/>
    </xf>
    <xf numFmtId="0" fontId="4" fillId="0" borderId="30" xfId="0" applyFont="1" applyBorder="1" applyAlignment="1" applyProtection="1">
      <alignment horizontal="center" vertical="center"/>
      <protection hidden="1"/>
    </xf>
    <xf numFmtId="0" fontId="4" fillId="0" borderId="31" xfId="4" applyNumberFormat="1" applyFont="1" applyBorder="1" applyAlignment="1" applyProtection="1">
      <alignment vertical="center"/>
      <protection hidden="1"/>
    </xf>
    <xf numFmtId="164" fontId="4" fillId="0" borderId="27" xfId="2" applyNumberFormat="1" applyFont="1" applyFill="1" applyBorder="1" applyAlignment="1" applyProtection="1">
      <alignment vertical="center"/>
      <protection hidden="1"/>
    </xf>
    <xf numFmtId="0" fontId="4" fillId="8" borderId="25" xfId="0" applyFont="1" applyFill="1" applyBorder="1" applyAlignment="1" applyProtection="1">
      <alignment horizontal="left" vertical="top" wrapText="1"/>
      <protection locked="0"/>
    </xf>
    <xf numFmtId="0" fontId="4" fillId="0" borderId="29" xfId="0" applyFont="1" applyBorder="1" applyAlignment="1" applyProtection="1">
      <alignment horizontal="left" vertical="center" wrapText="1"/>
      <protection hidden="1"/>
    </xf>
    <xf numFmtId="0" fontId="12" fillId="8" borderId="25" xfId="0" applyFont="1" applyFill="1" applyBorder="1" applyAlignment="1" applyProtection="1">
      <alignment horizontal="left" vertical="top" wrapText="1"/>
      <protection locked="0"/>
    </xf>
    <xf numFmtId="0" fontId="4" fillId="8" borderId="25" xfId="0" applyFont="1" applyFill="1" applyBorder="1" applyAlignment="1" applyProtection="1">
      <alignment horizontal="left" wrapText="1"/>
      <protection locked="0"/>
    </xf>
    <xf numFmtId="0" fontId="4" fillId="8" borderId="25" xfId="6" applyFont="1" applyFill="1" applyBorder="1" applyAlignment="1" applyProtection="1">
      <alignment wrapText="1"/>
      <protection locked="0"/>
    </xf>
    <xf numFmtId="49" fontId="4" fillId="0" borderId="32" xfId="4" quotePrefix="1" applyNumberFormat="1" applyFont="1" applyBorder="1" applyAlignment="1" applyProtection="1">
      <alignment horizontal="center" vertical="center"/>
      <protection hidden="1"/>
    </xf>
    <xf numFmtId="0" fontId="4" fillId="0" borderId="33" xfId="4" applyFont="1" applyBorder="1" applyAlignment="1" applyProtection="1">
      <alignment horizontal="center" vertical="center"/>
      <protection hidden="1"/>
    </xf>
    <xf numFmtId="0" fontId="4" fillId="0" borderId="34" xfId="0" applyFont="1" applyBorder="1" applyAlignment="1" applyProtection="1">
      <alignment vertical="center" wrapText="1"/>
      <protection hidden="1"/>
    </xf>
    <xf numFmtId="0" fontId="4" fillId="0" borderId="35" xfId="0" applyFont="1" applyBorder="1" applyAlignment="1" applyProtection="1">
      <alignment horizontal="center" vertical="center"/>
      <protection hidden="1"/>
    </xf>
    <xf numFmtId="0" fontId="4" fillId="0" borderId="36" xfId="4" applyNumberFormat="1" applyFont="1" applyBorder="1" applyAlignment="1" applyProtection="1">
      <alignment vertical="center"/>
      <protection hidden="1"/>
    </xf>
    <xf numFmtId="164" fontId="4" fillId="0" borderId="37" xfId="2" applyNumberFormat="1" applyFont="1" applyFill="1" applyBorder="1" applyAlignment="1" applyProtection="1">
      <alignment vertical="center"/>
      <protection hidden="1"/>
    </xf>
    <xf numFmtId="49" fontId="4" fillId="0" borderId="38" xfId="6" applyNumberFormat="1" applyFont="1" applyFill="1" applyBorder="1" applyAlignment="1" applyProtection="1">
      <alignment horizontal="center" vertical="center"/>
      <protection hidden="1"/>
    </xf>
    <xf numFmtId="0" fontId="20" fillId="0" borderId="39" xfId="6" applyFont="1" applyFill="1" applyBorder="1" applyAlignment="1" applyProtection="1">
      <alignment horizontal="center" vertical="center"/>
      <protection hidden="1"/>
    </xf>
    <xf numFmtId="0" fontId="20" fillId="0" borderId="40" xfId="6" applyFont="1" applyFill="1" applyBorder="1" applyAlignment="1" applyProtection="1">
      <alignment horizontal="left" vertical="center" wrapText="1"/>
      <protection hidden="1"/>
    </xf>
    <xf numFmtId="164" fontId="20" fillId="0" borderId="41" xfId="2" applyNumberFormat="1" applyFont="1" applyFill="1" applyBorder="1" applyAlignment="1" applyProtection="1">
      <alignment horizontal="center" vertical="center"/>
      <protection hidden="1"/>
    </xf>
    <xf numFmtId="0" fontId="21" fillId="0" borderId="42" xfId="2" applyNumberFormat="1" applyFont="1" applyFill="1" applyBorder="1" applyAlignment="1" applyProtection="1">
      <alignment vertical="center"/>
      <protection hidden="1"/>
    </xf>
    <xf numFmtId="164" fontId="20" fillId="0" borderId="43" xfId="2" applyNumberFormat="1" applyFont="1" applyFill="1" applyBorder="1" applyAlignment="1" applyProtection="1">
      <alignment vertical="center"/>
      <protection hidden="1"/>
    </xf>
    <xf numFmtId="164" fontId="21" fillId="0" borderId="44" xfId="2" applyNumberFormat="1" applyFont="1" applyFill="1" applyBorder="1" applyAlignment="1" applyProtection="1">
      <alignment vertical="center"/>
      <protection hidden="1"/>
    </xf>
    <xf numFmtId="49" fontId="16" fillId="10" borderId="9" xfId="1" applyNumberFormat="1" applyFont="1" applyFill="1" applyBorder="1" applyAlignment="1" applyProtection="1">
      <alignment horizontal="center" vertical="center"/>
      <protection hidden="1"/>
    </xf>
    <xf numFmtId="0" fontId="16" fillId="10" borderId="17" xfId="1" applyFont="1" applyFill="1" applyBorder="1" applyAlignment="1" applyProtection="1">
      <alignment horizontal="center" vertical="center"/>
      <protection hidden="1"/>
    </xf>
    <xf numFmtId="0" fontId="12" fillId="10" borderId="17" xfId="0" applyFont="1" applyFill="1" applyBorder="1" applyAlignment="1" applyProtection="1">
      <alignment horizontal="left" vertical="center" wrapText="1"/>
      <protection hidden="1"/>
    </xf>
    <xf numFmtId="49" fontId="4" fillId="0" borderId="18" xfId="4" applyNumberFormat="1" applyFont="1" applyFill="1" applyBorder="1" applyAlignment="1" applyProtection="1">
      <alignment horizontal="center" vertical="center"/>
      <protection hidden="1"/>
    </xf>
    <xf numFmtId="0" fontId="4" fillId="0" borderId="45" xfId="4" applyFont="1" applyFill="1" applyBorder="1" applyAlignment="1" applyProtection="1">
      <alignment horizontal="center" vertical="center"/>
      <protection hidden="1"/>
    </xf>
    <xf numFmtId="0" fontId="4" fillId="0" borderId="20" xfId="0" applyFont="1" applyFill="1" applyBorder="1" applyAlignment="1" applyProtection="1">
      <alignment horizontal="left" vertical="center" wrapText="1"/>
      <protection hidden="1"/>
    </xf>
    <xf numFmtId="0" fontId="4" fillId="0" borderId="21" xfId="0" applyFont="1" applyFill="1" applyBorder="1" applyAlignment="1" applyProtection="1">
      <alignment horizontal="center" vertical="center"/>
      <protection hidden="1"/>
    </xf>
    <xf numFmtId="0" fontId="4" fillId="0" borderId="22" xfId="4" applyNumberFormat="1" applyFont="1" applyFill="1" applyBorder="1" applyAlignment="1" applyProtection="1">
      <alignment vertical="center"/>
      <protection hidden="1"/>
    </xf>
    <xf numFmtId="164" fontId="4" fillId="0" borderId="46" xfId="2" applyNumberFormat="1" applyFont="1" applyFill="1" applyBorder="1" applyAlignment="1" applyProtection="1">
      <alignment vertical="center"/>
      <protection hidden="1"/>
    </xf>
    <xf numFmtId="164" fontId="12" fillId="0" borderId="24" xfId="2" applyNumberFormat="1" applyFont="1" applyFill="1" applyBorder="1" applyAlignment="1" applyProtection="1">
      <alignment vertical="center"/>
      <protection hidden="1"/>
    </xf>
    <xf numFmtId="49" fontId="4" fillId="0" borderId="27" xfId="4" applyNumberFormat="1" applyFont="1" applyFill="1" applyBorder="1" applyAlignment="1" applyProtection="1">
      <alignment horizontal="center" vertical="center"/>
      <protection hidden="1"/>
    </xf>
    <xf numFmtId="0" fontId="4" fillId="0" borderId="28" xfId="4" applyFont="1" applyFill="1" applyBorder="1" applyAlignment="1" applyProtection="1">
      <alignment horizontal="center" vertical="center"/>
      <protection hidden="1"/>
    </xf>
    <xf numFmtId="0" fontId="12" fillId="0" borderId="47" xfId="0" applyFont="1" applyFill="1" applyBorder="1" applyAlignment="1" applyProtection="1">
      <alignment horizontal="left" vertical="center" wrapText="1"/>
      <protection hidden="1"/>
    </xf>
    <xf numFmtId="0" fontId="4" fillId="0" borderId="30" xfId="0" applyFont="1" applyFill="1" applyBorder="1" applyAlignment="1" applyProtection="1">
      <alignment horizontal="center" vertical="center"/>
      <protection hidden="1"/>
    </xf>
    <xf numFmtId="0" fontId="4" fillId="0" borderId="31" xfId="4" applyNumberFormat="1" applyFont="1" applyFill="1" applyBorder="1" applyAlignment="1" applyProtection="1">
      <alignment vertical="center"/>
      <protection hidden="1"/>
    </xf>
    <xf numFmtId="164" fontId="4" fillId="0" borderId="23" xfId="2" applyNumberFormat="1" applyFont="1" applyFill="1" applyBorder="1" applyAlignment="1" applyProtection="1">
      <alignment vertical="center"/>
      <protection hidden="1"/>
    </xf>
    <xf numFmtId="0" fontId="4" fillId="0" borderId="29" xfId="4" applyFont="1" applyFill="1" applyBorder="1" applyAlignment="1" applyProtection="1">
      <alignment horizontal="center" vertical="center"/>
      <protection hidden="1"/>
    </xf>
    <xf numFmtId="0" fontId="4" fillId="0" borderId="47" xfId="0" applyFont="1" applyBorder="1" applyAlignment="1" applyProtection="1">
      <alignment vertical="center" wrapText="1"/>
      <protection hidden="1"/>
    </xf>
    <xf numFmtId="0" fontId="4" fillId="0" borderId="47" xfId="0" applyFont="1" applyBorder="1" applyAlignment="1" applyProtection="1">
      <alignment horizontal="left" vertical="center" wrapText="1"/>
      <protection hidden="1"/>
    </xf>
    <xf numFmtId="0" fontId="22" fillId="0" borderId="30" xfId="4" applyFont="1" applyBorder="1" applyAlignment="1" applyProtection="1">
      <alignment horizontal="center" vertical="center"/>
      <protection hidden="1"/>
    </xf>
    <xf numFmtId="0" fontId="4" fillId="0" borderId="29" xfId="4" applyFont="1" applyBorder="1" applyAlignment="1" applyProtection="1">
      <alignment horizontal="center" vertical="center"/>
      <protection hidden="1"/>
    </xf>
    <xf numFmtId="0" fontId="4" fillId="0" borderId="47" xfId="4" applyFont="1" applyBorder="1" applyAlignment="1" applyProtection="1">
      <alignment horizontal="left" vertical="center" wrapText="1"/>
      <protection hidden="1"/>
    </xf>
    <xf numFmtId="49" fontId="4" fillId="0" borderId="27" xfId="4" applyNumberFormat="1" applyFont="1" applyBorder="1" applyAlignment="1" applyProtection="1">
      <alignment horizontal="center" vertical="center"/>
      <protection hidden="1"/>
    </xf>
    <xf numFmtId="49" fontId="4" fillId="4" borderId="9" xfId="6" applyNumberFormat="1" applyFont="1" applyFill="1" applyBorder="1" applyAlignment="1" applyProtection="1">
      <alignment horizontal="center" vertical="center"/>
      <protection hidden="1"/>
    </xf>
    <xf numFmtId="0" fontId="4" fillId="4" borderId="17" xfId="6" applyFont="1" applyFill="1" applyBorder="1" applyAlignment="1" applyProtection="1">
      <alignment horizontal="center" vertical="center"/>
      <protection hidden="1"/>
    </xf>
    <xf numFmtId="0" fontId="12" fillId="4" borderId="17" xfId="0" applyFont="1" applyFill="1" applyBorder="1" applyAlignment="1" applyProtection="1">
      <alignment horizontal="left" vertical="center" wrapText="1"/>
      <protection hidden="1"/>
    </xf>
    <xf numFmtId="164" fontId="4" fillId="4" borderId="17" xfId="2" applyNumberFormat="1" applyFont="1" applyFill="1" applyBorder="1" applyAlignment="1" applyProtection="1">
      <alignment horizontal="center" vertical="center"/>
      <protection hidden="1"/>
    </xf>
    <xf numFmtId="0" fontId="4" fillId="4" borderId="17" xfId="2" applyNumberFormat="1" applyFont="1" applyFill="1" applyBorder="1" applyAlignment="1" applyProtection="1">
      <alignment vertical="center"/>
      <protection hidden="1"/>
    </xf>
    <xf numFmtId="164" fontId="4" fillId="4" borderId="17" xfId="2" applyNumberFormat="1" applyFont="1" applyFill="1" applyBorder="1" applyAlignment="1" applyProtection="1">
      <alignment vertical="center"/>
      <protection hidden="1"/>
    </xf>
    <xf numFmtId="167" fontId="12" fillId="4" borderId="17" xfId="2" applyNumberFormat="1" applyFont="1" applyFill="1" applyBorder="1" applyAlignment="1" applyProtection="1">
      <alignment vertical="center"/>
      <protection hidden="1"/>
    </xf>
    <xf numFmtId="49" fontId="23" fillId="0" borderId="18" xfId="4" applyNumberFormat="1" applyFont="1" applyFill="1" applyBorder="1" applyAlignment="1" applyProtection="1">
      <alignment horizontal="center" vertical="center"/>
      <protection hidden="1"/>
    </xf>
    <xf numFmtId="0" fontId="23" fillId="0" borderId="21" xfId="0" applyFont="1" applyFill="1" applyBorder="1" applyAlignment="1" applyProtection="1">
      <alignment horizontal="center" vertical="center"/>
      <protection hidden="1"/>
    </xf>
    <xf numFmtId="0" fontId="4" fillId="5" borderId="25" xfId="6" applyFont="1" applyFill="1" applyBorder="1" applyAlignment="1" applyProtection="1">
      <alignment wrapText="1"/>
      <protection locked="0"/>
    </xf>
    <xf numFmtId="49" fontId="4" fillId="0" borderId="27" xfId="4" quotePrefix="1" applyNumberFormat="1" applyFont="1" applyFill="1" applyBorder="1" applyAlignment="1" applyProtection="1">
      <alignment horizontal="center" vertical="center"/>
      <protection hidden="1"/>
    </xf>
    <xf numFmtId="0" fontId="6" fillId="0" borderId="28" xfId="4" applyFont="1" applyFill="1" applyBorder="1" applyAlignment="1" applyProtection="1">
      <alignment horizontal="center" vertical="center"/>
      <protection hidden="1"/>
    </xf>
    <xf numFmtId="0" fontId="4" fillId="0" borderId="47" xfId="0" applyFont="1" applyBorder="1" applyAlignment="1" applyProtection="1">
      <alignment vertical="top" wrapText="1"/>
      <protection hidden="1"/>
    </xf>
    <xf numFmtId="0" fontId="4" fillId="0" borderId="47" xfId="4" applyFont="1" applyBorder="1" applyAlignment="1" applyProtection="1">
      <alignment vertical="center" wrapText="1"/>
      <protection hidden="1"/>
    </xf>
    <xf numFmtId="49" fontId="4" fillId="0" borderId="32" xfId="4" quotePrefix="1" applyNumberFormat="1" applyFont="1" applyFill="1" applyBorder="1" applyAlignment="1" applyProtection="1">
      <alignment horizontal="center" vertical="center"/>
      <protection hidden="1"/>
    </xf>
    <xf numFmtId="0" fontId="6" fillId="0" borderId="33" xfId="4" applyFont="1" applyFill="1" applyBorder="1" applyAlignment="1" applyProtection="1">
      <alignment horizontal="center" vertical="center"/>
      <protection hidden="1"/>
    </xf>
    <xf numFmtId="0" fontId="4" fillId="0" borderId="48" xfId="0" applyFont="1" applyBorder="1" applyAlignment="1" applyProtection="1">
      <alignment vertical="center" wrapText="1"/>
      <protection hidden="1"/>
    </xf>
    <xf numFmtId="0" fontId="4" fillId="0" borderId="36" xfId="4" applyNumberFormat="1" applyFont="1" applyFill="1" applyBorder="1" applyAlignment="1" applyProtection="1">
      <alignment vertical="center"/>
      <protection hidden="1"/>
    </xf>
    <xf numFmtId="49" fontId="4" fillId="6" borderId="9" xfId="6" applyNumberFormat="1" applyFont="1" applyFill="1" applyBorder="1" applyAlignment="1" applyProtection="1">
      <alignment horizontal="center" vertical="center"/>
      <protection hidden="1"/>
    </xf>
    <xf numFmtId="0" fontId="4" fillId="6" borderId="17" xfId="6" applyFont="1" applyFill="1" applyBorder="1" applyAlignment="1" applyProtection="1">
      <alignment horizontal="center" vertical="center"/>
      <protection hidden="1"/>
    </xf>
    <xf numFmtId="164" fontId="4" fillId="6" borderId="17" xfId="2" applyNumberFormat="1" applyFont="1" applyFill="1" applyBorder="1" applyAlignment="1" applyProtection="1">
      <alignment horizontal="center" vertical="center"/>
      <protection hidden="1"/>
    </xf>
    <xf numFmtId="0" fontId="4" fillId="6" borderId="17" xfId="2" applyNumberFormat="1" applyFont="1" applyFill="1" applyBorder="1" applyAlignment="1" applyProtection="1">
      <alignment vertical="center"/>
      <protection hidden="1"/>
    </xf>
    <xf numFmtId="164" fontId="4" fillId="6" borderId="17" xfId="2" applyNumberFormat="1" applyFont="1" applyFill="1" applyBorder="1" applyAlignment="1" applyProtection="1">
      <alignment vertical="center"/>
      <protection hidden="1"/>
    </xf>
    <xf numFmtId="0" fontId="4" fillId="0" borderId="19" xfId="4" applyFont="1" applyFill="1" applyBorder="1" applyAlignment="1" applyProtection="1">
      <alignment horizontal="center" vertical="center"/>
      <protection hidden="1"/>
    </xf>
    <xf numFmtId="0" fontId="4" fillId="0" borderId="29" xfId="4" applyFont="1" applyBorder="1" applyAlignment="1" applyProtection="1">
      <alignment horizontal="left" vertical="center" wrapText="1"/>
      <protection hidden="1"/>
    </xf>
    <xf numFmtId="49" fontId="4" fillId="0" borderId="32" xfId="4" applyNumberFormat="1" applyFont="1" applyBorder="1" applyAlignment="1" applyProtection="1">
      <alignment horizontal="center" vertical="center"/>
      <protection hidden="1"/>
    </xf>
    <xf numFmtId="0" fontId="4" fillId="0" borderId="35" xfId="4" applyFont="1" applyBorder="1" applyAlignment="1" applyProtection="1">
      <alignment horizontal="center" vertical="center"/>
      <protection hidden="1"/>
    </xf>
    <xf numFmtId="0" fontId="20" fillId="0" borderId="42" xfId="2" applyNumberFormat="1" applyFont="1" applyFill="1" applyBorder="1" applyAlignment="1" applyProtection="1">
      <alignment vertical="center"/>
      <protection hidden="1"/>
    </xf>
    <xf numFmtId="164" fontId="20" fillId="0" borderId="44" xfId="2" applyNumberFormat="1" applyFont="1" applyFill="1" applyBorder="1" applyAlignment="1" applyProtection="1">
      <alignment vertical="center"/>
      <protection hidden="1"/>
    </xf>
    <xf numFmtId="164" fontId="12" fillId="6" borderId="17" xfId="2" applyNumberFormat="1" applyFont="1" applyFill="1" applyBorder="1" applyAlignment="1" applyProtection="1">
      <alignment vertical="center"/>
      <protection hidden="1"/>
    </xf>
    <xf numFmtId="164" fontId="4" fillId="0" borderId="32" xfId="2" applyNumberFormat="1" applyFont="1" applyFill="1" applyBorder="1" applyAlignment="1" applyProtection="1">
      <alignment vertical="center"/>
      <protection hidden="1"/>
    </xf>
    <xf numFmtId="49" fontId="4" fillId="0" borderId="32" xfId="4" applyNumberFormat="1" applyFont="1" applyFill="1" applyBorder="1" applyAlignment="1" applyProtection="1">
      <alignment horizontal="center" vertical="center"/>
      <protection hidden="1"/>
    </xf>
    <xf numFmtId="164" fontId="4" fillId="0" borderId="49" xfId="2" applyNumberFormat="1" applyFont="1" applyFill="1" applyBorder="1" applyAlignment="1" applyProtection="1">
      <alignment vertical="center"/>
      <protection hidden="1"/>
    </xf>
    <xf numFmtId="49" fontId="4" fillId="0" borderId="50" xfId="6" applyNumberFormat="1" applyFont="1" applyFill="1" applyBorder="1" applyAlignment="1" applyProtection="1">
      <alignment horizontal="center" vertical="center"/>
      <protection hidden="1"/>
    </xf>
    <xf numFmtId="0" fontId="20" fillId="0" borderId="51" xfId="6" applyFont="1" applyFill="1" applyBorder="1" applyAlignment="1" applyProtection="1">
      <alignment horizontal="center" vertical="center"/>
      <protection hidden="1"/>
    </xf>
    <xf numFmtId="0" fontId="20" fillId="0" borderId="52" xfId="6" applyFont="1" applyFill="1" applyBorder="1" applyAlignment="1" applyProtection="1">
      <alignment horizontal="left" vertical="center" wrapText="1"/>
      <protection hidden="1"/>
    </xf>
    <xf numFmtId="164" fontId="20" fillId="0" borderId="53" xfId="2" applyNumberFormat="1" applyFont="1" applyFill="1" applyBorder="1" applyAlignment="1" applyProtection="1">
      <alignment horizontal="center" vertical="center"/>
      <protection hidden="1"/>
    </xf>
    <xf numFmtId="0" fontId="20" fillId="0" borderId="54" xfId="2" applyNumberFormat="1" applyFont="1" applyFill="1" applyBorder="1" applyAlignment="1" applyProtection="1">
      <alignment vertical="center"/>
      <protection hidden="1"/>
    </xf>
    <xf numFmtId="164" fontId="20" fillId="0" borderId="55" xfId="2" applyNumberFormat="1" applyFont="1" applyFill="1" applyBorder="1" applyAlignment="1" applyProtection="1">
      <alignment vertical="center"/>
      <protection hidden="1"/>
    </xf>
    <xf numFmtId="164" fontId="20" fillId="0" borderId="56" xfId="2" applyNumberFormat="1" applyFont="1" applyFill="1" applyBorder="1" applyAlignment="1" applyProtection="1">
      <alignment vertical="center"/>
      <protection hidden="1"/>
    </xf>
    <xf numFmtId="49" fontId="4" fillId="10" borderId="9" xfId="6" applyNumberFormat="1" applyFont="1" applyFill="1" applyBorder="1" applyAlignment="1" applyProtection="1">
      <alignment horizontal="center" vertical="center" wrapText="1"/>
      <protection hidden="1"/>
    </xf>
    <xf numFmtId="0" fontId="4" fillId="10" borderId="17" xfId="6" applyFont="1" applyFill="1" applyBorder="1" applyAlignment="1" applyProtection="1">
      <alignment horizontal="center" vertical="center" wrapText="1"/>
      <protection hidden="1"/>
    </xf>
    <xf numFmtId="0" fontId="4" fillId="10" borderId="57" xfId="0" applyFont="1" applyFill="1" applyBorder="1" applyAlignment="1" applyProtection="1">
      <alignment horizontal="center" vertical="center" wrapText="1"/>
      <protection hidden="1"/>
    </xf>
    <xf numFmtId="0" fontId="4" fillId="10" borderId="57" xfId="0" applyFont="1" applyFill="1" applyBorder="1" applyAlignment="1" applyProtection="1">
      <alignment vertical="center" wrapText="1"/>
      <protection hidden="1"/>
    </xf>
    <xf numFmtId="164" fontId="4" fillId="10" borderId="57" xfId="2" applyNumberFormat="1" applyFont="1" applyFill="1" applyBorder="1" applyAlignment="1" applyProtection="1">
      <alignment vertical="center" wrapText="1"/>
      <protection hidden="1"/>
    </xf>
    <xf numFmtId="167" fontId="12" fillId="10" borderId="17" xfId="2" applyNumberFormat="1" applyFont="1" applyFill="1" applyBorder="1" applyAlignment="1" applyProtection="1">
      <alignment vertical="center"/>
      <protection hidden="1"/>
    </xf>
    <xf numFmtId="49" fontId="4" fillId="0" borderId="18" xfId="4" applyNumberFormat="1" applyFont="1" applyBorder="1" applyAlignment="1" applyProtection="1">
      <alignment horizontal="center" vertical="center"/>
      <protection hidden="1"/>
    </xf>
    <xf numFmtId="0" fontId="4" fillId="0" borderId="45" xfId="4" applyFont="1" applyBorder="1" applyAlignment="1" applyProtection="1">
      <alignment horizontal="center" vertical="center"/>
      <protection hidden="1"/>
    </xf>
    <xf numFmtId="0" fontId="4" fillId="0" borderId="20" xfId="0" applyFont="1" applyBorder="1" applyAlignment="1" applyProtection="1">
      <alignment horizontal="left" vertical="center" wrapText="1"/>
      <protection hidden="1"/>
    </xf>
    <xf numFmtId="2" fontId="4" fillId="0" borderId="34" xfId="4" applyNumberFormat="1" applyFont="1" applyBorder="1" applyAlignment="1" applyProtection="1">
      <alignment horizontal="center" vertical="center"/>
      <protection hidden="1"/>
    </xf>
    <xf numFmtId="49" fontId="4" fillId="11" borderId="9" xfId="6" applyNumberFormat="1" applyFont="1" applyFill="1" applyBorder="1" applyAlignment="1" applyProtection="1">
      <alignment horizontal="center" vertical="center" wrapText="1"/>
      <protection hidden="1"/>
    </xf>
    <xf numFmtId="0" fontId="4" fillId="11" borderId="17" xfId="6" applyFont="1" applyFill="1" applyBorder="1" applyAlignment="1" applyProtection="1">
      <alignment horizontal="center" vertical="center" wrapText="1"/>
      <protection hidden="1"/>
    </xf>
    <xf numFmtId="0" fontId="12" fillId="11" borderId="17" xfId="0" applyFont="1" applyFill="1" applyBorder="1" applyAlignment="1" applyProtection="1">
      <alignment horizontal="left" vertical="center" wrapText="1"/>
      <protection hidden="1"/>
    </xf>
    <xf numFmtId="164" fontId="4" fillId="11" borderId="57" xfId="2" applyNumberFormat="1" applyFont="1" applyFill="1" applyBorder="1" applyAlignment="1" applyProtection="1">
      <alignment horizontal="center" vertical="center" wrapText="1"/>
      <protection hidden="1"/>
    </xf>
    <xf numFmtId="0" fontId="4" fillId="11" borderId="57" xfId="2" applyNumberFormat="1" applyFont="1" applyFill="1" applyBorder="1" applyAlignment="1" applyProtection="1">
      <alignment vertical="center" wrapText="1"/>
      <protection hidden="1"/>
    </xf>
    <xf numFmtId="164" fontId="4" fillId="11" borderId="57" xfId="2" applyNumberFormat="1" applyFont="1" applyFill="1" applyBorder="1" applyAlignment="1" applyProtection="1">
      <alignment vertical="center" wrapText="1"/>
      <protection hidden="1"/>
    </xf>
    <xf numFmtId="164" fontId="12" fillId="11" borderId="17" xfId="2" applyNumberFormat="1" applyFont="1" applyFill="1" applyBorder="1" applyAlignment="1" applyProtection="1">
      <alignment vertical="center"/>
      <protection hidden="1"/>
    </xf>
    <xf numFmtId="0" fontId="4" fillId="0" borderId="19" xfId="0" applyFont="1" applyBorder="1" applyAlignment="1" applyProtection="1">
      <alignment vertical="center" wrapText="1"/>
      <protection hidden="1"/>
    </xf>
    <xf numFmtId="0" fontId="4" fillId="0" borderId="22" xfId="0" applyNumberFormat="1" applyFont="1" applyFill="1" applyBorder="1" applyAlignment="1" applyProtection="1">
      <alignment vertical="center"/>
      <protection hidden="1"/>
    </xf>
    <xf numFmtId="0" fontId="4" fillId="0" borderId="31" xfId="0" applyNumberFormat="1" applyFont="1" applyFill="1" applyBorder="1" applyAlignment="1" applyProtection="1">
      <alignment vertical="center"/>
      <protection hidden="1"/>
    </xf>
    <xf numFmtId="167" fontId="12" fillId="11" borderId="17" xfId="2" applyNumberFormat="1" applyFont="1" applyFill="1" applyBorder="1" applyAlignment="1" applyProtection="1">
      <alignment vertical="center"/>
      <protection hidden="1"/>
    </xf>
    <xf numFmtId="49" fontId="4" fillId="4" borderId="9" xfId="6" applyNumberFormat="1" applyFont="1" applyFill="1" applyBorder="1" applyAlignment="1" applyProtection="1">
      <alignment horizontal="center" vertical="center" wrapText="1"/>
      <protection hidden="1"/>
    </xf>
    <xf numFmtId="0" fontId="4" fillId="4" borderId="17" xfId="6" applyFont="1" applyFill="1" applyBorder="1" applyAlignment="1" applyProtection="1">
      <alignment horizontal="center" vertical="center" wrapText="1"/>
      <protection hidden="1"/>
    </xf>
    <xf numFmtId="164" fontId="4" fillId="4" borderId="57" xfId="2" applyNumberFormat="1" applyFont="1" applyFill="1" applyBorder="1" applyAlignment="1" applyProtection="1">
      <alignment horizontal="center" vertical="center" wrapText="1"/>
      <protection hidden="1"/>
    </xf>
    <xf numFmtId="0" fontId="4" fillId="4" borderId="57" xfId="2" applyNumberFormat="1" applyFont="1" applyFill="1" applyBorder="1" applyAlignment="1" applyProtection="1">
      <alignment vertical="center" wrapText="1"/>
      <protection hidden="1"/>
    </xf>
    <xf numFmtId="164" fontId="4" fillId="4" borderId="57" xfId="2" applyNumberFormat="1" applyFont="1" applyFill="1" applyBorder="1" applyAlignment="1" applyProtection="1">
      <alignment vertical="center" wrapText="1"/>
      <protection hidden="1"/>
    </xf>
    <xf numFmtId="0" fontId="4" fillId="0" borderId="34" xfId="4" applyFont="1" applyBorder="1" applyAlignment="1" applyProtection="1">
      <alignment horizontal="center" vertical="center"/>
      <protection hidden="1"/>
    </xf>
    <xf numFmtId="0" fontId="4" fillId="0" borderId="58" xfId="0" applyFont="1" applyBorder="1" applyAlignment="1" applyProtection="1">
      <alignment horizontal="center" vertical="center"/>
      <protection hidden="1"/>
    </xf>
    <xf numFmtId="0" fontId="4" fillId="0" borderId="59" xfId="4" applyNumberFormat="1" applyFont="1" applyBorder="1" applyAlignment="1" applyProtection="1">
      <alignment vertical="center"/>
      <protection hidden="1"/>
    </xf>
    <xf numFmtId="0" fontId="21" fillId="0" borderId="60" xfId="2" applyNumberFormat="1" applyFont="1" applyFill="1" applyBorder="1" applyAlignment="1" applyProtection="1">
      <alignment vertical="center"/>
      <protection hidden="1"/>
    </xf>
    <xf numFmtId="2" fontId="5" fillId="7" borderId="61" xfId="6" applyNumberFormat="1" applyFont="1" applyFill="1" applyBorder="1" applyAlignment="1" applyProtection="1">
      <alignment vertical="center" wrapText="1"/>
      <protection hidden="1"/>
    </xf>
    <xf numFmtId="0" fontId="4" fillId="8" borderId="62" xfId="6" applyFont="1" applyFill="1" applyBorder="1" applyAlignment="1" applyProtection="1">
      <alignment wrapText="1"/>
      <protection locked="0"/>
    </xf>
    <xf numFmtId="49" fontId="4" fillId="2" borderId="0" xfId="4" applyNumberFormat="1" applyFont="1" applyFill="1" applyBorder="1" applyAlignment="1" applyProtection="1">
      <alignment horizontal="right"/>
      <protection hidden="1"/>
    </xf>
    <xf numFmtId="0" fontId="4" fillId="2" borderId="0" xfId="4" applyFont="1" applyFill="1" applyBorder="1" applyAlignment="1" applyProtection="1">
      <alignment horizontal="center"/>
      <protection hidden="1"/>
    </xf>
    <xf numFmtId="0" fontId="4" fillId="2" borderId="0" xfId="4" applyFont="1" applyFill="1" applyBorder="1" applyAlignment="1" applyProtection="1">
      <alignment horizontal="left"/>
      <protection hidden="1"/>
    </xf>
    <xf numFmtId="0" fontId="4" fillId="2" borderId="0" xfId="6" applyFont="1" applyFill="1" applyBorder="1" applyAlignment="1" applyProtection="1">
      <alignment horizontal="center"/>
      <protection hidden="1"/>
    </xf>
    <xf numFmtId="164" fontId="4" fillId="2" borderId="0" xfId="6" applyNumberFormat="1" applyFont="1" applyFill="1" applyBorder="1" applyAlignment="1" applyProtection="1">
      <alignment horizontal="center"/>
      <protection hidden="1"/>
    </xf>
    <xf numFmtId="0" fontId="5" fillId="2" borderId="0" xfId="6" applyFont="1" applyFill="1" applyBorder="1" applyAlignment="1" applyProtection="1">
      <alignment horizontal="center"/>
      <protection hidden="1"/>
    </xf>
    <xf numFmtId="0" fontId="6" fillId="3" borderId="0" xfId="6" applyFont="1" applyFill="1" applyAlignment="1" applyProtection="1">
      <alignment horizontal="left" wrapText="1"/>
      <protection hidden="1"/>
    </xf>
    <xf numFmtId="0" fontId="14" fillId="2" borderId="0" xfId="8" applyFont="1" applyFill="1" applyAlignment="1" applyProtection="1">
      <alignment horizontal="center"/>
      <protection hidden="1"/>
    </xf>
    <xf numFmtId="0" fontId="16" fillId="3" borderId="0" xfId="0" applyFont="1" applyFill="1" applyAlignment="1" applyProtection="1">
      <alignment horizontal="center"/>
      <protection hidden="1"/>
    </xf>
    <xf numFmtId="1" fontId="12" fillId="3" borderId="0" xfId="2" applyNumberFormat="1" applyFont="1" applyFill="1" applyProtection="1">
      <protection hidden="1"/>
    </xf>
    <xf numFmtId="0" fontId="4" fillId="2" borderId="0" xfId="6" applyFont="1" applyFill="1" applyAlignment="1" applyProtection="1">
      <alignment horizontal="center"/>
      <protection hidden="1"/>
    </xf>
    <xf numFmtId="0" fontId="5" fillId="2" borderId="0" xfId="6" applyFont="1" applyFill="1" applyAlignment="1" applyProtection="1">
      <alignment horizontal="center"/>
      <protection hidden="1"/>
    </xf>
    <xf numFmtId="0" fontId="4" fillId="3" borderId="0" xfId="0" applyFont="1" applyFill="1" applyAlignment="1" applyProtection="1">
      <alignment horizontal="center"/>
      <protection hidden="1"/>
    </xf>
    <xf numFmtId="166" fontId="4" fillId="3" borderId="0" xfId="2" applyNumberFormat="1" applyFont="1" applyFill="1" applyAlignment="1" applyProtection="1">
      <alignment horizontal="right"/>
      <protection hidden="1"/>
    </xf>
    <xf numFmtId="3" fontId="4" fillId="12" borderId="0" xfId="4" applyNumberFormat="1" applyFont="1" applyFill="1" applyAlignment="1" applyProtection="1">
      <alignment horizontal="center"/>
      <protection hidden="1"/>
    </xf>
    <xf numFmtId="166" fontId="4" fillId="12" borderId="0" xfId="2" applyNumberFormat="1" applyFont="1" applyFill="1" applyProtection="1">
      <protection hidden="1"/>
    </xf>
    <xf numFmtId="0" fontId="24" fillId="2" borderId="0" xfId="6" applyFont="1" applyFill="1" applyAlignment="1" applyProtection="1">
      <alignment horizontal="center" wrapText="1"/>
      <protection hidden="1"/>
    </xf>
    <xf numFmtId="0" fontId="5" fillId="2" borderId="0" xfId="6" applyFont="1" applyFill="1" applyAlignment="1" applyProtection="1">
      <alignment horizontal="center" wrapText="1"/>
      <protection hidden="1"/>
    </xf>
    <xf numFmtId="3" fontId="4" fillId="3" borderId="0" xfId="4" applyNumberFormat="1" applyFont="1" applyFill="1" applyAlignment="1" applyProtection="1">
      <alignment horizontal="center"/>
      <protection hidden="1"/>
    </xf>
    <xf numFmtId="166" fontId="4" fillId="3" borderId="0" xfId="2" applyNumberFormat="1" applyFont="1" applyFill="1" applyProtection="1">
      <protection hidden="1"/>
    </xf>
    <xf numFmtId="0" fontId="6" fillId="2" borderId="0" xfId="6" applyFont="1" applyFill="1" applyAlignment="1" applyProtection="1">
      <alignment horizontal="center"/>
      <protection hidden="1"/>
    </xf>
    <xf numFmtId="0" fontId="6" fillId="2" borderId="0" xfId="6" applyFont="1" applyFill="1" applyAlignment="1" applyProtection="1">
      <alignment horizontal="left" wrapText="1"/>
      <protection hidden="1"/>
    </xf>
    <xf numFmtId="164" fontId="4" fillId="2" borderId="0" xfId="2" applyNumberFormat="1" applyFont="1" applyFill="1" applyProtection="1">
      <protection hidden="1"/>
    </xf>
    <xf numFmtId="166" fontId="4" fillId="2" borderId="0" xfId="2" applyNumberFormat="1" applyFont="1" applyFill="1" applyProtection="1">
      <protection hidden="1"/>
    </xf>
    <xf numFmtId="49" fontId="4" fillId="12" borderId="0" xfId="6" applyNumberFormat="1" applyFont="1" applyFill="1" applyAlignment="1" applyProtection="1">
      <alignment horizontal="right"/>
      <protection hidden="1"/>
    </xf>
    <xf numFmtId="0" fontId="6" fillId="12" borderId="0" xfId="6" applyFont="1" applyFill="1" applyAlignment="1" applyProtection="1">
      <alignment horizontal="center"/>
      <protection hidden="1"/>
    </xf>
    <xf numFmtId="0" fontId="6" fillId="12" borderId="0" xfId="6" applyFont="1" applyFill="1" applyAlignment="1" applyProtection="1">
      <alignment horizontal="left" wrapText="1"/>
      <protection hidden="1"/>
    </xf>
    <xf numFmtId="2" fontId="14" fillId="12" borderId="0" xfId="6" applyNumberFormat="1" applyFont="1" applyFill="1" applyAlignment="1" applyProtection="1">
      <alignment horizontal="right"/>
      <protection hidden="1"/>
    </xf>
    <xf numFmtId="166" fontId="12" fillId="12" borderId="0" xfId="2" applyNumberFormat="1" applyFont="1" applyFill="1" applyProtection="1">
      <protection hidden="1"/>
    </xf>
    <xf numFmtId="168" fontId="25" fillId="2" borderId="0" xfId="6" applyNumberFormat="1" applyFont="1" applyFill="1" applyAlignment="1" applyProtection="1">
      <alignment horizontal="left"/>
      <protection hidden="1"/>
    </xf>
    <xf numFmtId="168" fontId="5" fillId="2" borderId="0" xfId="6" applyNumberFormat="1" applyFont="1" applyFill="1" applyAlignment="1" applyProtection="1">
      <alignment horizontal="left"/>
      <protection hidden="1"/>
    </xf>
    <xf numFmtId="49" fontId="4" fillId="3" borderId="0" xfId="6" applyNumberFormat="1" applyFont="1" applyFill="1" applyAlignment="1" applyProtection="1">
      <alignment horizontal="right"/>
      <protection hidden="1"/>
    </xf>
    <xf numFmtId="0" fontId="6" fillId="3" borderId="0" xfId="6" applyFont="1" applyFill="1" applyAlignment="1" applyProtection="1">
      <alignment horizontal="center"/>
      <protection hidden="1"/>
    </xf>
    <xf numFmtId="1" fontId="4" fillId="3" borderId="0" xfId="6" applyNumberFormat="1" applyFont="1" applyFill="1" applyAlignment="1" applyProtection="1">
      <alignment horizontal="right"/>
      <protection hidden="1"/>
    </xf>
    <xf numFmtId="166" fontId="12" fillId="3" borderId="0" xfId="2" applyNumberFormat="1" applyFont="1" applyFill="1" applyProtection="1">
      <protection hidden="1"/>
    </xf>
    <xf numFmtId="0" fontId="26" fillId="2" borderId="0" xfId="6" applyFont="1" applyFill="1" applyAlignment="1" applyProtection="1">
      <alignment horizontal="left"/>
      <protection hidden="1"/>
    </xf>
    <xf numFmtId="0" fontId="5" fillId="2" borderId="0" xfId="6" applyFont="1" applyFill="1" applyAlignment="1" applyProtection="1">
      <alignment horizontal="left"/>
      <protection hidden="1"/>
    </xf>
    <xf numFmtId="49" fontId="12" fillId="12" borderId="0" xfId="4" applyNumberFormat="1" applyFont="1" applyFill="1" applyAlignment="1" applyProtection="1">
      <protection hidden="1"/>
    </xf>
    <xf numFmtId="0" fontId="27" fillId="12" borderId="0" xfId="4" applyFont="1" applyFill="1" applyAlignment="1" applyProtection="1">
      <alignment horizontal="left" wrapText="1"/>
      <protection hidden="1"/>
    </xf>
    <xf numFmtId="10" fontId="12" fillId="8" borderId="63" xfId="3" applyNumberFormat="1" applyFont="1" applyFill="1" applyBorder="1" applyAlignment="1" applyProtection="1">
      <alignment horizontal="right"/>
      <protection locked="0"/>
    </xf>
    <xf numFmtId="0" fontId="28" fillId="2" borderId="0" xfId="6" applyFont="1" applyFill="1" applyAlignment="1" applyProtection="1">
      <alignment horizontal="left"/>
      <protection hidden="1"/>
    </xf>
    <xf numFmtId="0" fontId="29" fillId="2" borderId="0" xfId="6" applyFont="1" applyFill="1" applyAlignment="1" applyProtection="1">
      <alignment horizontal="left"/>
      <protection hidden="1"/>
    </xf>
    <xf numFmtId="49" fontId="12" fillId="3" borderId="0" xfId="4" applyNumberFormat="1" applyFont="1" applyFill="1" applyAlignment="1" applyProtection="1">
      <protection hidden="1"/>
    </xf>
    <xf numFmtId="0" fontId="27" fillId="3" borderId="0" xfId="4" applyFont="1" applyFill="1" applyAlignment="1" applyProtection="1">
      <alignment horizontal="left" wrapText="1"/>
      <protection hidden="1"/>
    </xf>
    <xf numFmtId="164" fontId="12" fillId="3" borderId="0" xfId="2" applyNumberFormat="1" applyFont="1" applyFill="1" applyProtection="1">
      <protection hidden="1"/>
    </xf>
    <xf numFmtId="0" fontId="4" fillId="12" borderId="0" xfId="6" applyFont="1" applyFill="1" applyAlignment="1" applyProtection="1">
      <alignment horizontal="center"/>
      <protection hidden="1"/>
    </xf>
    <xf numFmtId="0" fontId="4" fillId="3" borderId="0" xfId="6" applyFont="1" applyFill="1" applyAlignment="1" applyProtection="1">
      <alignment horizontal="center"/>
      <protection hidden="1"/>
    </xf>
    <xf numFmtId="2" fontId="4" fillId="2" borderId="0" xfId="4" applyNumberFormat="1" applyFont="1" applyFill="1" applyAlignment="1" applyProtection="1">
      <alignment horizontal="center"/>
      <protection hidden="1"/>
    </xf>
    <xf numFmtId="2" fontId="4" fillId="2" borderId="0" xfId="6" applyNumberFormat="1" applyFont="1" applyFill="1" applyProtection="1">
      <protection hidden="1"/>
    </xf>
    <xf numFmtId="0" fontId="4" fillId="2" borderId="0" xfId="6" applyFont="1" applyFill="1" applyAlignment="1" applyProtection="1">
      <protection hidden="1"/>
    </xf>
    <xf numFmtId="0" fontId="4" fillId="2" borderId="0" xfId="8" applyFont="1" applyFill="1" applyAlignment="1" applyProtection="1">
      <alignment horizontal="center"/>
      <protection hidden="1"/>
    </xf>
    <xf numFmtId="0" fontId="14" fillId="2" borderId="0" xfId="6" applyFont="1" applyFill="1" applyProtection="1">
      <protection hidden="1"/>
    </xf>
    <xf numFmtId="0" fontId="16" fillId="2" borderId="0" xfId="6" applyFont="1" applyFill="1" applyProtection="1">
      <protection hidden="1"/>
    </xf>
    <xf numFmtId="0" fontId="24" fillId="2" borderId="0" xfId="7" applyFont="1" applyFill="1" applyAlignment="1" applyProtection="1">
      <alignment horizontal="center"/>
      <protection hidden="1"/>
    </xf>
    <xf numFmtId="4" fontId="14" fillId="2" borderId="0" xfId="6" applyNumberFormat="1" applyFont="1" applyFill="1" applyProtection="1">
      <protection hidden="1"/>
    </xf>
    <xf numFmtId="4" fontId="16" fillId="2" borderId="0" xfId="6" applyNumberFormat="1" applyFont="1" applyFill="1" applyProtection="1">
      <protection hidden="1"/>
    </xf>
    <xf numFmtId="0" fontId="5" fillId="2" borderId="0" xfId="6" applyFont="1" applyFill="1" applyProtection="1">
      <protection hidden="1"/>
    </xf>
    <xf numFmtId="0" fontId="4" fillId="2" borderId="0" xfId="1" applyFont="1" applyFill="1" applyAlignment="1" applyProtection="1">
      <alignment vertical="center"/>
      <protection hidden="1"/>
    </xf>
    <xf numFmtId="0" fontId="5" fillId="2" borderId="0" xfId="1" applyFont="1" applyFill="1" applyAlignment="1" applyProtection="1">
      <alignment vertical="center"/>
      <protection hidden="1"/>
    </xf>
    <xf numFmtId="2" fontId="4" fillId="2" borderId="0" xfId="6" applyNumberFormat="1" applyFont="1" applyFill="1" applyAlignment="1" applyProtection="1">
      <alignment vertical="center"/>
      <protection hidden="1"/>
    </xf>
    <xf numFmtId="2" fontId="5" fillId="2" borderId="0" xfId="6" applyNumberFormat="1" applyFont="1" applyFill="1" applyAlignment="1" applyProtection="1">
      <alignment vertical="center"/>
      <protection hidden="1"/>
    </xf>
    <xf numFmtId="2" fontId="12" fillId="2" borderId="0" xfId="6" applyNumberFormat="1" applyFont="1" applyFill="1" applyAlignment="1" applyProtection="1">
      <alignment vertical="center"/>
      <protection hidden="1"/>
    </xf>
    <xf numFmtId="2" fontId="16" fillId="2" borderId="0" xfId="6" applyNumberFormat="1" applyFont="1" applyFill="1" applyAlignment="1" applyProtection="1">
      <alignment vertical="center"/>
      <protection hidden="1"/>
    </xf>
    <xf numFmtId="2" fontId="5" fillId="2" borderId="0" xfId="6" applyNumberFormat="1" applyFont="1" applyFill="1" applyProtection="1">
      <protection hidden="1"/>
    </xf>
    <xf numFmtId="49" fontId="32" fillId="2" borderId="0" xfId="5" applyNumberFormat="1" applyFont="1" applyFill="1" applyProtection="1">
      <protection hidden="1"/>
    </xf>
    <xf numFmtId="0" fontId="33" fillId="2" borderId="0" xfId="5" applyFont="1" applyFill="1" applyAlignment="1" applyProtection="1">
      <alignment horizontal="center"/>
      <protection hidden="1"/>
    </xf>
    <xf numFmtId="0" fontId="33" fillId="2" borderId="0" xfId="5" applyFont="1" applyFill="1" applyAlignment="1" applyProtection="1">
      <alignment horizontal="left"/>
      <protection hidden="1"/>
    </xf>
    <xf numFmtId="49" fontId="33" fillId="2" borderId="0" xfId="5" applyNumberFormat="1" applyFont="1" applyFill="1" applyProtection="1">
      <protection hidden="1"/>
    </xf>
  </cellXfs>
  <cellStyles count="9">
    <cellStyle name="Dziesiętny" xfId="2" builtinId="3"/>
    <cellStyle name="Normal_D52" xfId="1"/>
    <cellStyle name="Normal_UK52" xfId="6"/>
    <cellStyle name="Normal_UK52A" xfId="4"/>
    <cellStyle name="Normal_UK54" xfId="8"/>
    <cellStyle name="Normal_UK65" xfId="7"/>
    <cellStyle name="Normal_UK77" xfId="5"/>
    <cellStyle name="Normalny" xfId="0" builtinId="0"/>
    <cellStyle name="Procentowy" xfId="3"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300"/>
  <sheetViews>
    <sheetView tabSelected="1" topLeftCell="A2" zoomScaleNormal="100" workbookViewId="0">
      <selection activeCell="D2" sqref="D2"/>
    </sheetView>
  </sheetViews>
  <sheetFormatPr defaultRowHeight="15"/>
  <cols>
    <col min="1" max="1" width="2.28515625" style="79" customWidth="1"/>
    <col min="2" max="2" width="11.42578125" style="13" customWidth="1"/>
    <col min="3" max="3" width="2" style="7" customWidth="1"/>
    <col min="4" max="4" width="27.7109375" style="14" customWidth="1"/>
    <col min="5" max="5" width="8.85546875" style="7" customWidth="1"/>
    <col min="6" max="6" width="12.28515625" style="5" customWidth="1"/>
    <col min="7" max="7" width="15.28515625" style="8" customWidth="1"/>
    <col min="8" max="8" width="16.140625" style="9" bestFit="1" customWidth="1"/>
    <col min="9" max="9" width="12.7109375" style="10" customWidth="1"/>
    <col min="10" max="10" width="19.42578125" style="265" customWidth="1"/>
    <col min="11" max="11" width="39.140625" style="10" customWidth="1"/>
    <col min="12" max="12" width="9.140625" style="5"/>
  </cols>
  <sheetData>
    <row r="1" spans="1:12" ht="15.75">
      <c r="A1" s="1"/>
      <c r="B1" s="273" t="s">
        <v>317</v>
      </c>
      <c r="C1" s="274"/>
      <c r="D1" s="274"/>
      <c r="E1" s="274"/>
      <c r="F1" s="275"/>
      <c r="G1" s="274"/>
      <c r="H1" s="274"/>
      <c r="I1" s="3"/>
      <c r="J1" s="4"/>
      <c r="K1" s="3"/>
    </row>
    <row r="2" spans="1:12" ht="15.75">
      <c r="A2" s="1"/>
      <c r="B2" s="276" t="s">
        <v>318</v>
      </c>
      <c r="C2" s="274"/>
      <c r="D2" s="274"/>
      <c r="E2" s="274"/>
      <c r="F2" s="275"/>
      <c r="G2" s="274"/>
      <c r="H2" s="274"/>
      <c r="I2" s="3"/>
      <c r="J2" s="4"/>
      <c r="K2" s="3"/>
      <c r="L2" s="6"/>
    </row>
    <row r="3" spans="1:12">
      <c r="A3" s="1"/>
      <c r="B3" s="2"/>
      <c r="C3" s="3"/>
      <c r="D3" s="3"/>
      <c r="J3" s="4"/>
      <c r="K3" s="3"/>
    </row>
    <row r="4" spans="1:12" ht="15.75">
      <c r="A4" s="1"/>
      <c r="B4" s="2"/>
      <c r="C4" s="3"/>
      <c r="D4" s="3"/>
      <c r="E4" s="3"/>
      <c r="F4" s="11" t="s">
        <v>0</v>
      </c>
      <c r="G4" s="12"/>
      <c r="H4" s="12"/>
      <c r="I4" s="12" t="s">
        <v>1</v>
      </c>
      <c r="J4" s="4"/>
      <c r="K4" s="3"/>
    </row>
    <row r="5" spans="1:12" ht="15.75">
      <c r="A5" s="1"/>
      <c r="G5" s="12"/>
      <c r="H5" s="12"/>
      <c r="I5" s="12"/>
      <c r="J5" s="15"/>
      <c r="K5" s="12"/>
    </row>
    <row r="6" spans="1:12" ht="15.75">
      <c r="A6" s="1"/>
      <c r="B6" s="11"/>
      <c r="C6" s="12"/>
      <c r="D6" s="12"/>
      <c r="E6" s="12"/>
      <c r="F6" s="12"/>
      <c r="G6" s="12"/>
      <c r="H6" s="12"/>
      <c r="I6" s="12"/>
      <c r="J6" s="15"/>
      <c r="K6" s="12"/>
    </row>
    <row r="7" spans="1:12" ht="15.75">
      <c r="A7" s="1"/>
      <c r="B7" s="16" t="s">
        <v>2</v>
      </c>
      <c r="C7" s="12"/>
      <c r="D7" s="12"/>
      <c r="E7" s="12"/>
      <c r="F7" s="17"/>
      <c r="H7" s="12"/>
      <c r="I7" s="12"/>
      <c r="J7" s="15"/>
      <c r="K7" s="12"/>
    </row>
    <row r="8" spans="1:12" ht="15.75">
      <c r="A8" s="1"/>
      <c r="B8" s="11"/>
      <c r="C8" s="18"/>
      <c r="D8" s="18"/>
      <c r="E8" s="12"/>
      <c r="F8" s="17"/>
      <c r="G8" s="18"/>
      <c r="H8" s="18"/>
      <c r="I8" s="18"/>
      <c r="J8" s="19"/>
      <c r="K8" s="18"/>
    </row>
    <row r="9" spans="1:12" ht="26.25" thickBot="1">
      <c r="A9" s="20"/>
      <c r="B9" s="21" t="str">
        <f>"Priced by "&amp;UPPER(Name)</f>
        <v>Priced by SELECT YOUR COUNTRY</v>
      </c>
      <c r="C9" s="22"/>
      <c r="D9" s="23"/>
      <c r="E9" s="24"/>
      <c r="F9" s="25"/>
      <c r="G9" s="24"/>
      <c r="H9" s="26"/>
      <c r="I9" s="22"/>
      <c r="J9" s="27"/>
      <c r="K9" s="28"/>
      <c r="L9" s="29"/>
    </row>
    <row r="10" spans="1:12" ht="15.75" thickTop="1">
      <c r="A10" s="1"/>
      <c r="B10" s="30" t="s">
        <v>3</v>
      </c>
      <c r="C10" s="31"/>
      <c r="D10" s="32"/>
      <c r="E10" s="31"/>
      <c r="F10" s="33"/>
      <c r="G10" s="31"/>
      <c r="H10" s="31"/>
      <c r="I10" s="34"/>
      <c r="J10" s="35"/>
      <c r="K10" s="36"/>
    </row>
    <row r="11" spans="1:12">
      <c r="A11" s="1"/>
      <c r="B11" s="37" t="s">
        <v>4</v>
      </c>
      <c r="C11" s="38"/>
      <c r="D11" s="39"/>
      <c r="E11" s="39"/>
      <c r="F11" s="40"/>
      <c r="G11" s="39"/>
      <c r="H11" s="39"/>
      <c r="I11" s="39"/>
      <c r="J11" s="41"/>
      <c r="K11" s="42"/>
    </row>
    <row r="12" spans="1:12">
      <c r="A12" s="1"/>
      <c r="B12" s="37" t="s">
        <v>5</v>
      </c>
      <c r="C12" s="38"/>
      <c r="D12" s="39"/>
      <c r="E12" s="39"/>
      <c r="F12" s="40"/>
      <c r="G12" s="39"/>
      <c r="H12" s="39"/>
      <c r="I12" s="39"/>
      <c r="J12" s="41"/>
      <c r="K12" s="42"/>
    </row>
    <row r="13" spans="1:12">
      <c r="A13" s="1"/>
      <c r="B13" s="37" t="s">
        <v>6</v>
      </c>
      <c r="C13" s="38"/>
      <c r="D13" s="39"/>
      <c r="E13" s="39"/>
      <c r="F13" s="40"/>
      <c r="G13" s="39"/>
      <c r="H13" s="39"/>
      <c r="I13" s="39"/>
      <c r="J13" s="41"/>
      <c r="K13" s="42"/>
    </row>
    <row r="14" spans="1:12">
      <c r="A14" s="1"/>
      <c r="B14" s="37"/>
      <c r="C14" s="38"/>
      <c r="D14" s="39"/>
      <c r="E14" s="39"/>
      <c r="F14" s="40"/>
      <c r="G14" s="39"/>
      <c r="H14" s="39"/>
      <c r="I14" s="39"/>
      <c r="J14" s="41"/>
      <c r="K14" s="42"/>
    </row>
    <row r="15" spans="1:12">
      <c r="A15" s="1"/>
      <c r="B15" s="37" t="s">
        <v>7</v>
      </c>
      <c r="C15" s="38"/>
      <c r="D15" s="39"/>
      <c r="E15" s="39"/>
      <c r="F15" s="40"/>
      <c r="G15" s="39"/>
      <c r="H15" s="39"/>
      <c r="I15" s="39"/>
      <c r="J15" s="41"/>
      <c r="K15" s="42"/>
    </row>
    <row r="16" spans="1:12">
      <c r="A16" s="1"/>
      <c r="B16" s="37"/>
      <c r="C16" s="38"/>
      <c r="D16" s="39"/>
      <c r="E16" s="39"/>
      <c r="F16" s="40"/>
      <c r="G16" s="39"/>
      <c r="H16" s="39"/>
      <c r="I16" s="39"/>
      <c r="J16" s="41"/>
      <c r="K16" s="42"/>
    </row>
    <row r="17" spans="1:11">
      <c r="A17" s="1"/>
      <c r="B17" s="37" t="s">
        <v>8</v>
      </c>
      <c r="C17" s="38"/>
      <c r="D17" s="39"/>
      <c r="E17" s="39"/>
      <c r="F17" s="40"/>
      <c r="G17" s="39"/>
      <c r="H17" s="39"/>
      <c r="I17" s="39"/>
      <c r="J17" s="41"/>
      <c r="K17" s="42"/>
    </row>
    <row r="18" spans="1:11">
      <c r="A18" s="1"/>
      <c r="B18" s="37" t="s">
        <v>9</v>
      </c>
      <c r="C18" s="38"/>
      <c r="D18" s="39"/>
      <c r="E18" s="39"/>
      <c r="F18" s="40"/>
      <c r="G18" s="39"/>
      <c r="H18" s="39"/>
      <c r="I18" s="39"/>
      <c r="J18" s="41"/>
      <c r="K18" s="42"/>
    </row>
    <row r="19" spans="1:11">
      <c r="A19" s="1"/>
      <c r="B19" s="37" t="s">
        <v>10</v>
      </c>
      <c r="C19" s="38"/>
      <c r="D19" s="39"/>
      <c r="E19" s="39"/>
      <c r="F19" s="40"/>
      <c r="G19" s="39"/>
      <c r="H19" s="39"/>
      <c r="I19" s="39"/>
      <c r="J19" s="41"/>
      <c r="K19" s="42"/>
    </row>
    <row r="20" spans="1:11">
      <c r="A20" s="1"/>
      <c r="B20" s="37" t="s">
        <v>11</v>
      </c>
      <c r="C20" s="38"/>
      <c r="D20" s="39"/>
      <c r="E20" s="39"/>
      <c r="F20" s="40"/>
      <c r="G20" s="39"/>
      <c r="H20" s="39"/>
      <c r="I20" s="39"/>
      <c r="J20" s="41"/>
      <c r="K20" s="42"/>
    </row>
    <row r="21" spans="1:11">
      <c r="A21" s="1"/>
      <c r="B21" s="37"/>
      <c r="C21" s="38"/>
      <c r="D21" s="39"/>
      <c r="E21" s="39"/>
      <c r="F21" s="40"/>
      <c r="G21" s="39"/>
      <c r="H21" s="39"/>
      <c r="I21" s="39"/>
      <c r="J21" s="41"/>
      <c r="K21" s="42"/>
    </row>
    <row r="22" spans="1:11">
      <c r="A22" s="1"/>
      <c r="B22" s="37" t="s">
        <v>12</v>
      </c>
      <c r="C22" s="38"/>
      <c r="D22" s="39"/>
      <c r="E22" s="39"/>
      <c r="F22" s="40"/>
      <c r="G22" s="39"/>
      <c r="H22" s="39"/>
      <c r="I22" s="39"/>
      <c r="J22" s="41"/>
      <c r="K22" s="42"/>
    </row>
    <row r="23" spans="1:11">
      <c r="A23" s="1"/>
      <c r="B23" s="37" t="s">
        <v>13</v>
      </c>
      <c r="C23" s="38"/>
      <c r="D23" s="39"/>
      <c r="E23" s="39"/>
      <c r="F23" s="40"/>
      <c r="G23" s="39"/>
      <c r="H23" s="39"/>
      <c r="I23" s="39"/>
      <c r="J23" s="41"/>
      <c r="K23" s="42"/>
    </row>
    <row r="24" spans="1:11">
      <c r="A24" s="1"/>
      <c r="B24" s="37" t="s">
        <v>14</v>
      </c>
      <c r="C24" s="38"/>
      <c r="D24" s="39"/>
      <c r="E24" s="39"/>
      <c r="F24" s="40"/>
      <c r="G24" s="39"/>
      <c r="H24" s="39"/>
      <c r="I24" s="39"/>
      <c r="J24" s="41"/>
      <c r="K24" s="42"/>
    </row>
    <row r="25" spans="1:11">
      <c r="A25" s="1"/>
      <c r="B25" s="37"/>
      <c r="C25" s="38"/>
      <c r="D25" s="39"/>
      <c r="E25" s="39"/>
      <c r="F25" s="40"/>
      <c r="G25" s="39"/>
      <c r="H25" s="39"/>
      <c r="I25" s="39"/>
      <c r="J25" s="41"/>
      <c r="K25" s="42"/>
    </row>
    <row r="26" spans="1:11">
      <c r="A26" s="1"/>
      <c r="B26" s="37" t="s">
        <v>15</v>
      </c>
      <c r="C26" s="38"/>
      <c r="D26" s="39"/>
      <c r="E26" s="39"/>
      <c r="F26" s="40"/>
      <c r="G26" s="39"/>
      <c r="H26" s="39"/>
      <c r="I26" s="39"/>
      <c r="J26" s="41"/>
      <c r="K26" s="42"/>
    </row>
    <row r="27" spans="1:11">
      <c r="A27" s="1"/>
      <c r="B27" s="37" t="s">
        <v>16</v>
      </c>
      <c r="C27" s="38"/>
      <c r="D27" s="39"/>
      <c r="E27" s="39"/>
      <c r="F27" s="40"/>
      <c r="G27" s="39"/>
      <c r="H27" s="39"/>
      <c r="I27" s="39"/>
      <c r="J27" s="41"/>
      <c r="K27" s="42"/>
    </row>
    <row r="28" spans="1:11">
      <c r="A28" s="1"/>
      <c r="B28" s="37" t="s">
        <v>17</v>
      </c>
      <c r="C28" s="38"/>
      <c r="D28" s="39"/>
      <c r="E28" s="39"/>
      <c r="F28" s="40"/>
      <c r="G28" s="39"/>
      <c r="H28" s="39"/>
      <c r="I28" s="39"/>
      <c r="J28" s="41"/>
      <c r="K28" s="42"/>
    </row>
    <row r="29" spans="1:11" ht="15.75" thickBot="1">
      <c r="A29" s="1"/>
      <c r="B29" s="43"/>
      <c r="C29" s="44"/>
      <c r="D29" s="44"/>
      <c r="E29" s="44"/>
      <c r="F29" s="45"/>
      <c r="G29" s="44"/>
      <c r="H29" s="44"/>
      <c r="I29" s="44"/>
      <c r="J29" s="46"/>
      <c r="K29" s="47"/>
    </row>
    <row r="30" spans="1:11" ht="15.75" thickTop="1">
      <c r="A30" s="1"/>
      <c r="B30" s="48"/>
      <c r="C30" s="5"/>
      <c r="D30" s="5"/>
      <c r="E30" s="49"/>
      <c r="F30" s="50"/>
      <c r="G30" s="5"/>
      <c r="H30" s="5"/>
      <c r="I30" s="51"/>
      <c r="J30" s="52"/>
      <c r="K30" s="5"/>
    </row>
    <row r="31" spans="1:11">
      <c r="A31" s="1"/>
      <c r="B31" s="48"/>
      <c r="C31" s="5"/>
      <c r="D31" s="5"/>
      <c r="E31" s="49"/>
      <c r="F31" s="50"/>
      <c r="G31" s="5"/>
      <c r="H31" s="5"/>
      <c r="I31" s="5"/>
      <c r="J31" s="53"/>
      <c r="K31" s="5"/>
    </row>
    <row r="32" spans="1:11" ht="15.75">
      <c r="A32" s="1"/>
      <c r="B32" s="54" t="str">
        <f>Name</f>
        <v>Select your country</v>
      </c>
      <c r="C32" s="5"/>
      <c r="D32" s="50"/>
      <c r="E32" s="49"/>
      <c r="F32" s="55" t="s">
        <v>18</v>
      </c>
      <c r="G32" s="55"/>
      <c r="H32" s="56"/>
      <c r="I32" s="57"/>
      <c r="J32" s="58"/>
      <c r="K32" s="59"/>
    </row>
    <row r="33" spans="1:11" ht="15.75" thickBot="1">
      <c r="A33" s="1"/>
      <c r="B33" s="48"/>
      <c r="C33" s="5"/>
      <c r="D33" s="50"/>
      <c r="E33" s="49"/>
      <c r="G33" s="5"/>
      <c r="H33" s="5"/>
      <c r="I33" s="51"/>
      <c r="J33" s="52"/>
      <c r="K33" s="59"/>
    </row>
    <row r="34" spans="1:11" ht="30.75" thickBot="1">
      <c r="A34" s="60" t="s">
        <v>19</v>
      </c>
      <c r="B34" s="61" t="s">
        <v>20</v>
      </c>
      <c r="C34" s="62"/>
      <c r="D34" s="63" t="s">
        <v>21</v>
      </c>
      <c r="E34" s="64" t="s">
        <v>22</v>
      </c>
      <c r="F34" s="65" t="s">
        <v>23</v>
      </c>
      <c r="G34" s="66" t="s">
        <v>24</v>
      </c>
      <c r="H34" s="67" t="s">
        <v>25</v>
      </c>
      <c r="I34" s="68" t="s">
        <v>26</v>
      </c>
      <c r="J34" s="69" t="s">
        <v>27</v>
      </c>
      <c r="K34" s="70" t="s">
        <v>28</v>
      </c>
    </row>
    <row r="35" spans="1:11" ht="18.75" thickBot="1">
      <c r="A35" s="1"/>
      <c r="B35" s="71"/>
      <c r="C35" s="72"/>
      <c r="D35" s="73" t="s">
        <v>29</v>
      </c>
      <c r="E35" s="72"/>
      <c r="F35" s="72"/>
      <c r="G35" s="74"/>
      <c r="H35" s="75"/>
      <c r="I35" s="76">
        <f>COUNTIF(I36:I148,"X")</f>
        <v>81</v>
      </c>
      <c r="J35" s="77" t="str">
        <f>COUNTA(B36:B147)&amp;" items in total"</f>
        <v>81 items in total</v>
      </c>
      <c r="K35" s="78"/>
    </row>
    <row r="36" spans="1:11" ht="63.75">
      <c r="A36" s="79" t="s">
        <v>30</v>
      </c>
      <c r="B36" s="80" t="s">
        <v>31</v>
      </c>
      <c r="C36" s="81"/>
      <c r="D36" s="82" t="s">
        <v>32</v>
      </c>
      <c r="E36" s="83" t="s">
        <v>33</v>
      </c>
      <c r="F36" s="84">
        <v>120</v>
      </c>
      <c r="G36" s="85"/>
      <c r="H36" s="86">
        <f>G36*$F36</f>
        <v>0</v>
      </c>
      <c r="I36" s="87" t="str">
        <f t="shared" ref="I36:I99" si="0">IF(ISNUMBER(G36),IF(G36=0,"Z",""),"X")</f>
        <v>X</v>
      </c>
      <c r="J36" s="88"/>
      <c r="K36" s="89"/>
    </row>
    <row r="37" spans="1:11" ht="38.25">
      <c r="A37" s="79" t="s">
        <v>34</v>
      </c>
      <c r="B37" s="90" t="s">
        <v>35</v>
      </c>
      <c r="C37" s="91"/>
      <c r="D37" s="92" t="s">
        <v>36</v>
      </c>
      <c r="E37" s="93" t="s">
        <v>37</v>
      </c>
      <c r="F37" s="94">
        <v>20</v>
      </c>
      <c r="G37" s="85"/>
      <c r="H37" s="95">
        <f t="shared" ref="H37:H44" si="1">G37*$F37</f>
        <v>0</v>
      </c>
      <c r="I37" s="87" t="str">
        <f t="shared" si="0"/>
        <v>X</v>
      </c>
      <c r="J37" s="88"/>
      <c r="K37" s="96"/>
    </row>
    <row r="38" spans="1:11" ht="38.25">
      <c r="A38" s="79" t="s">
        <v>38</v>
      </c>
      <c r="B38" s="90" t="s">
        <v>39</v>
      </c>
      <c r="C38" s="91"/>
      <c r="D38" s="97" t="s">
        <v>40</v>
      </c>
      <c r="E38" s="93" t="s">
        <v>37</v>
      </c>
      <c r="F38" s="94">
        <v>48</v>
      </c>
      <c r="G38" s="85"/>
      <c r="H38" s="95">
        <f t="shared" si="1"/>
        <v>0</v>
      </c>
      <c r="I38" s="87" t="str">
        <f t="shared" si="0"/>
        <v>X</v>
      </c>
      <c r="J38" s="88"/>
      <c r="K38" s="98"/>
    </row>
    <row r="39" spans="1:11" ht="38.25">
      <c r="A39" s="79" t="s">
        <v>41</v>
      </c>
      <c r="B39" s="90" t="s">
        <v>42</v>
      </c>
      <c r="C39" s="91"/>
      <c r="D39" s="92" t="s">
        <v>43</v>
      </c>
      <c r="E39" s="93" t="s">
        <v>37</v>
      </c>
      <c r="F39" s="94">
        <v>20</v>
      </c>
      <c r="G39" s="85"/>
      <c r="H39" s="95">
        <f t="shared" si="1"/>
        <v>0</v>
      </c>
      <c r="I39" s="87" t="str">
        <f t="shared" si="0"/>
        <v>X</v>
      </c>
      <c r="J39" s="88"/>
      <c r="K39" s="99"/>
    </row>
    <row r="40" spans="1:11" ht="51">
      <c r="A40" s="79" t="s">
        <v>44</v>
      </c>
      <c r="B40" s="90" t="s">
        <v>45</v>
      </c>
      <c r="C40" s="91"/>
      <c r="D40" s="92" t="s">
        <v>46</v>
      </c>
      <c r="E40" s="93" t="s">
        <v>47</v>
      </c>
      <c r="F40" s="94">
        <v>20</v>
      </c>
      <c r="G40" s="85"/>
      <c r="H40" s="95">
        <f t="shared" si="1"/>
        <v>0</v>
      </c>
      <c r="I40" s="87" t="str">
        <f t="shared" si="0"/>
        <v>X</v>
      </c>
      <c r="J40" s="88"/>
      <c r="K40" s="99"/>
    </row>
    <row r="41" spans="1:11" ht="63.75">
      <c r="A41" s="79" t="s">
        <v>48</v>
      </c>
      <c r="B41" s="90" t="s">
        <v>49</v>
      </c>
      <c r="C41" s="91"/>
      <c r="D41" s="92" t="s">
        <v>50</v>
      </c>
      <c r="E41" s="93" t="s">
        <v>47</v>
      </c>
      <c r="F41" s="94">
        <v>15</v>
      </c>
      <c r="G41" s="85"/>
      <c r="H41" s="95">
        <f t="shared" si="1"/>
        <v>0</v>
      </c>
      <c r="I41" s="87" t="str">
        <f t="shared" si="0"/>
        <v>X</v>
      </c>
      <c r="J41" s="88"/>
      <c r="K41" s="100"/>
    </row>
    <row r="42" spans="1:11" ht="63.75">
      <c r="A42" s="79" t="s">
        <v>51</v>
      </c>
      <c r="B42" s="90" t="s">
        <v>52</v>
      </c>
      <c r="C42" s="91"/>
      <c r="D42" s="92" t="s">
        <v>53</v>
      </c>
      <c r="E42" s="93" t="s">
        <v>47</v>
      </c>
      <c r="F42" s="94">
        <v>10</v>
      </c>
      <c r="G42" s="85"/>
      <c r="H42" s="95">
        <f t="shared" si="1"/>
        <v>0</v>
      </c>
      <c r="I42" s="87" t="str">
        <f t="shared" si="0"/>
        <v>X</v>
      </c>
      <c r="J42" s="88"/>
      <c r="K42" s="100"/>
    </row>
    <row r="43" spans="1:11" ht="26.25">
      <c r="A43" s="79" t="s">
        <v>54</v>
      </c>
      <c r="B43" s="90" t="s">
        <v>55</v>
      </c>
      <c r="C43" s="91"/>
      <c r="D43" s="92" t="s">
        <v>56</v>
      </c>
      <c r="E43" s="93" t="s">
        <v>47</v>
      </c>
      <c r="F43" s="94">
        <v>10</v>
      </c>
      <c r="G43" s="85"/>
      <c r="H43" s="95">
        <f t="shared" si="1"/>
        <v>0</v>
      </c>
      <c r="I43" s="87" t="str">
        <f t="shared" si="0"/>
        <v>X</v>
      </c>
      <c r="J43" s="88"/>
      <c r="K43" s="100"/>
    </row>
    <row r="44" spans="1:11" ht="26.25">
      <c r="A44" s="79" t="s">
        <v>57</v>
      </c>
      <c r="B44" s="101" t="s">
        <v>58</v>
      </c>
      <c r="C44" s="102"/>
      <c r="D44" s="103" t="s">
        <v>59</v>
      </c>
      <c r="E44" s="104" t="s">
        <v>47</v>
      </c>
      <c r="F44" s="105">
        <v>70</v>
      </c>
      <c r="G44" s="85"/>
      <c r="H44" s="106">
        <f t="shared" si="1"/>
        <v>0</v>
      </c>
      <c r="I44" s="87" t="str">
        <f t="shared" si="0"/>
        <v>X</v>
      </c>
      <c r="J44" s="88"/>
      <c r="K44" s="100"/>
    </row>
    <row r="45" spans="1:11" ht="27" thickBot="1">
      <c r="B45" s="107"/>
      <c r="C45" s="108"/>
      <c r="D45" s="109"/>
      <c r="E45" s="110"/>
      <c r="F45" s="111" t="s">
        <v>60</v>
      </c>
      <c r="G45" s="112"/>
      <c r="H45" s="113">
        <f>SUM(H36:H44)</f>
        <v>0</v>
      </c>
      <c r="I45" s="87"/>
      <c r="J45" s="88"/>
      <c r="K45" s="100"/>
    </row>
    <row r="46" spans="1:11" ht="27" thickBot="1">
      <c r="B46" s="114"/>
      <c r="C46" s="115"/>
      <c r="D46" s="116" t="s">
        <v>61</v>
      </c>
      <c r="E46" s="115"/>
      <c r="F46" s="115"/>
      <c r="G46" s="115"/>
      <c r="H46" s="115"/>
      <c r="I46" s="87"/>
      <c r="J46" s="88"/>
      <c r="K46" s="100"/>
    </row>
    <row r="47" spans="1:11" ht="26.25">
      <c r="B47" s="117"/>
      <c r="C47" s="118"/>
      <c r="D47" s="119" t="s">
        <v>62</v>
      </c>
      <c r="E47" s="120"/>
      <c r="F47" s="121"/>
      <c r="G47" s="122"/>
      <c r="H47" s="123"/>
      <c r="I47" s="87"/>
      <c r="J47" s="88"/>
      <c r="K47" s="100"/>
    </row>
    <row r="48" spans="1:11" ht="26.25">
      <c r="B48" s="124"/>
      <c r="C48" s="125"/>
      <c r="D48" s="126"/>
      <c r="E48" s="127"/>
      <c r="F48" s="128"/>
      <c r="G48" s="129"/>
      <c r="H48" s="95"/>
      <c r="I48" s="87"/>
      <c r="J48" s="88"/>
      <c r="K48" s="100"/>
    </row>
    <row r="49" spans="1:11" ht="51">
      <c r="A49" s="79" t="s">
        <v>63</v>
      </c>
      <c r="B49" s="90" t="s">
        <v>64</v>
      </c>
      <c r="C49" s="130"/>
      <c r="D49" s="131" t="s">
        <v>65</v>
      </c>
      <c r="E49" s="93" t="s">
        <v>37</v>
      </c>
      <c r="F49" s="94">
        <v>40</v>
      </c>
      <c r="G49" s="85"/>
      <c r="H49" s="95">
        <f t="shared" ref="H49:H54" si="2">G49*$F49</f>
        <v>0</v>
      </c>
      <c r="I49" s="87" t="str">
        <f t="shared" si="0"/>
        <v>X</v>
      </c>
      <c r="J49" s="88"/>
      <c r="K49" s="100"/>
    </row>
    <row r="50" spans="1:11" ht="51">
      <c r="A50" s="79" t="s">
        <v>66</v>
      </c>
      <c r="B50" s="90" t="s">
        <v>67</v>
      </c>
      <c r="C50" s="130"/>
      <c r="D50" s="131" t="s">
        <v>68</v>
      </c>
      <c r="E50" s="93" t="s">
        <v>33</v>
      </c>
      <c r="F50" s="94">
        <v>24</v>
      </c>
      <c r="G50" s="85"/>
      <c r="H50" s="95">
        <f t="shared" si="2"/>
        <v>0</v>
      </c>
      <c r="I50" s="87" t="str">
        <f t="shared" si="0"/>
        <v>X</v>
      </c>
      <c r="J50" s="88"/>
      <c r="K50" s="100"/>
    </row>
    <row r="51" spans="1:11" ht="38.25">
      <c r="A51" s="79" t="s">
        <v>69</v>
      </c>
      <c r="B51" s="90" t="s">
        <v>70</v>
      </c>
      <c r="C51" s="130"/>
      <c r="D51" s="132" t="s">
        <v>71</v>
      </c>
      <c r="E51" s="133" t="s">
        <v>72</v>
      </c>
      <c r="F51" s="94">
        <v>100</v>
      </c>
      <c r="G51" s="85"/>
      <c r="H51" s="95">
        <f t="shared" si="2"/>
        <v>0</v>
      </c>
      <c r="I51" s="87" t="str">
        <f t="shared" si="0"/>
        <v>X</v>
      </c>
      <c r="J51" s="88"/>
      <c r="K51" s="100"/>
    </row>
    <row r="52" spans="1:11" ht="26.25">
      <c r="A52" s="79" t="s">
        <v>73</v>
      </c>
      <c r="B52" s="90" t="s">
        <v>74</v>
      </c>
      <c r="C52" s="130"/>
      <c r="D52" s="132" t="s">
        <v>75</v>
      </c>
      <c r="E52" s="93" t="s">
        <v>47</v>
      </c>
      <c r="F52" s="94">
        <v>3.2</v>
      </c>
      <c r="G52" s="85"/>
      <c r="H52" s="95">
        <f t="shared" si="2"/>
        <v>0</v>
      </c>
      <c r="I52" s="87" t="str">
        <f t="shared" si="0"/>
        <v>X</v>
      </c>
      <c r="J52" s="88"/>
      <c r="K52" s="100"/>
    </row>
    <row r="53" spans="1:11" ht="38.25">
      <c r="A53" s="79" t="s">
        <v>76</v>
      </c>
      <c r="B53" s="90" t="s">
        <v>77</v>
      </c>
      <c r="C53" s="134"/>
      <c r="D53" s="135" t="s">
        <v>78</v>
      </c>
      <c r="E53" s="93" t="s">
        <v>33</v>
      </c>
      <c r="F53" s="94">
        <v>25</v>
      </c>
      <c r="G53" s="85"/>
      <c r="H53" s="95">
        <f t="shared" si="2"/>
        <v>0</v>
      </c>
      <c r="I53" s="87" t="str">
        <f t="shared" si="0"/>
        <v>X</v>
      </c>
      <c r="J53" s="88"/>
      <c r="K53" s="100"/>
    </row>
    <row r="54" spans="1:11" ht="63.75">
      <c r="A54" s="79" t="s">
        <v>79</v>
      </c>
      <c r="B54" s="90" t="s">
        <v>80</v>
      </c>
      <c r="C54" s="134"/>
      <c r="D54" s="131" t="s">
        <v>81</v>
      </c>
      <c r="E54" s="93" t="s">
        <v>37</v>
      </c>
      <c r="F54" s="94">
        <v>15</v>
      </c>
      <c r="G54" s="85"/>
      <c r="H54" s="95">
        <f t="shared" si="2"/>
        <v>0</v>
      </c>
      <c r="I54" s="87" t="str">
        <f t="shared" si="0"/>
        <v>X</v>
      </c>
      <c r="J54" s="88"/>
      <c r="K54" s="100"/>
    </row>
    <row r="55" spans="1:11" ht="26.25">
      <c r="B55" s="136"/>
      <c r="C55" s="134"/>
      <c r="D55" s="131" t="s">
        <v>82</v>
      </c>
      <c r="E55" s="93"/>
      <c r="F55" s="94"/>
      <c r="G55" s="129"/>
      <c r="H55" s="95"/>
      <c r="I55" s="87"/>
      <c r="J55" s="88"/>
      <c r="K55" s="100"/>
    </row>
    <row r="56" spans="1:11" ht="76.5">
      <c r="A56" s="79" t="s">
        <v>83</v>
      </c>
      <c r="B56" s="90" t="s">
        <v>84</v>
      </c>
      <c r="C56" s="130"/>
      <c r="D56" s="132" t="s">
        <v>85</v>
      </c>
      <c r="E56" s="93" t="s">
        <v>33</v>
      </c>
      <c r="F56" s="94">
        <v>94</v>
      </c>
      <c r="G56" s="85"/>
      <c r="H56" s="95">
        <f t="shared" ref="H56:H61" si="3">G56*$F56</f>
        <v>0</v>
      </c>
      <c r="I56" s="87" t="str">
        <f t="shared" si="0"/>
        <v>X</v>
      </c>
      <c r="J56" s="88"/>
      <c r="K56" s="100"/>
    </row>
    <row r="57" spans="1:11" ht="26.25">
      <c r="A57" s="79" t="s">
        <v>86</v>
      </c>
      <c r="B57" s="90" t="s">
        <v>87</v>
      </c>
      <c r="C57" s="130"/>
      <c r="D57" s="131" t="s">
        <v>88</v>
      </c>
      <c r="E57" s="93" t="s">
        <v>33</v>
      </c>
      <c r="F57" s="94">
        <v>94</v>
      </c>
      <c r="G57" s="85"/>
      <c r="H57" s="95">
        <f t="shared" si="3"/>
        <v>0</v>
      </c>
      <c r="I57" s="87" t="str">
        <f t="shared" si="0"/>
        <v>X</v>
      </c>
      <c r="J57" s="88"/>
      <c r="K57" s="100"/>
    </row>
    <row r="58" spans="1:11" ht="51">
      <c r="A58" s="79" t="s">
        <v>89</v>
      </c>
      <c r="B58" s="90" t="s">
        <v>90</v>
      </c>
      <c r="C58" s="130"/>
      <c r="D58" s="131" t="s">
        <v>91</v>
      </c>
      <c r="E58" s="93" t="s">
        <v>33</v>
      </c>
      <c r="F58" s="94">
        <v>80</v>
      </c>
      <c r="G58" s="85"/>
      <c r="H58" s="95">
        <f t="shared" si="3"/>
        <v>0</v>
      </c>
      <c r="I58" s="87" t="str">
        <f t="shared" si="0"/>
        <v>X</v>
      </c>
      <c r="J58" s="88"/>
      <c r="K58" s="100"/>
    </row>
    <row r="59" spans="1:11" ht="89.25">
      <c r="A59" s="79" t="s">
        <v>92</v>
      </c>
      <c r="B59" s="90" t="s">
        <v>93</v>
      </c>
      <c r="C59" s="130"/>
      <c r="D59" s="131" t="s">
        <v>94</v>
      </c>
      <c r="E59" s="93" t="s">
        <v>33</v>
      </c>
      <c r="F59" s="94">
        <v>14</v>
      </c>
      <c r="G59" s="85"/>
      <c r="H59" s="95">
        <f t="shared" si="3"/>
        <v>0</v>
      </c>
      <c r="I59" s="87" t="str">
        <f t="shared" si="0"/>
        <v>X</v>
      </c>
      <c r="J59" s="88"/>
      <c r="K59" s="100"/>
    </row>
    <row r="60" spans="1:11" ht="114.75">
      <c r="A60" s="79" t="s">
        <v>95</v>
      </c>
      <c r="B60" s="90" t="s">
        <v>96</v>
      </c>
      <c r="C60" s="91"/>
      <c r="D60" s="131" t="s">
        <v>97</v>
      </c>
      <c r="E60" s="93" t="s">
        <v>33</v>
      </c>
      <c r="F60" s="94">
        <v>4</v>
      </c>
      <c r="G60" s="85"/>
      <c r="H60" s="95">
        <f t="shared" si="3"/>
        <v>0</v>
      </c>
      <c r="I60" s="87" t="str">
        <f t="shared" si="0"/>
        <v>X</v>
      </c>
      <c r="J60" s="88"/>
      <c r="K60" s="100"/>
    </row>
    <row r="61" spans="1:11" ht="51">
      <c r="A61" s="79" t="s">
        <v>98</v>
      </c>
      <c r="B61" s="101" t="s">
        <v>99</v>
      </c>
      <c r="C61" s="102"/>
      <c r="D61" s="103" t="s">
        <v>100</v>
      </c>
      <c r="E61" s="104" t="s">
        <v>37</v>
      </c>
      <c r="F61" s="105">
        <v>7</v>
      </c>
      <c r="G61" s="85"/>
      <c r="H61" s="106">
        <f t="shared" si="3"/>
        <v>0</v>
      </c>
      <c r="I61" s="87" t="str">
        <f t="shared" si="0"/>
        <v>X</v>
      </c>
      <c r="J61" s="88"/>
      <c r="K61" s="100"/>
    </row>
    <row r="62" spans="1:11" ht="27" thickBot="1">
      <c r="B62" s="107"/>
      <c r="C62" s="108"/>
      <c r="D62" s="109"/>
      <c r="E62" s="110"/>
      <c r="F62" s="111" t="s">
        <v>101</v>
      </c>
      <c r="G62" s="112"/>
      <c r="H62" s="113">
        <f>SUM(H49:H61)</f>
        <v>0</v>
      </c>
      <c r="I62" s="87"/>
      <c r="J62" s="88"/>
      <c r="K62" s="100"/>
    </row>
    <row r="63" spans="1:11" ht="27" thickBot="1">
      <c r="B63" s="137"/>
      <c r="C63" s="138"/>
      <c r="D63" s="139" t="s">
        <v>102</v>
      </c>
      <c r="E63" s="140"/>
      <c r="F63" s="141"/>
      <c r="G63" s="142"/>
      <c r="H63" s="143"/>
      <c r="I63" s="87"/>
      <c r="J63" s="88"/>
      <c r="K63" s="100"/>
    </row>
    <row r="64" spans="1:11" ht="26.25">
      <c r="B64" s="144"/>
      <c r="C64" s="118"/>
      <c r="D64" s="119" t="s">
        <v>103</v>
      </c>
      <c r="E64" s="145"/>
      <c r="F64" s="121"/>
      <c r="G64" s="122"/>
      <c r="H64" s="86"/>
      <c r="I64" s="87"/>
      <c r="J64" s="88"/>
      <c r="K64" s="146"/>
    </row>
    <row r="65" spans="1:11" ht="63.75">
      <c r="A65" s="79" t="s">
        <v>104</v>
      </c>
      <c r="B65" s="147" t="s">
        <v>105</v>
      </c>
      <c r="C65" s="148"/>
      <c r="D65" s="149" t="s">
        <v>106</v>
      </c>
      <c r="E65" s="127" t="s">
        <v>107</v>
      </c>
      <c r="F65" s="128">
        <v>15</v>
      </c>
      <c r="G65" s="85"/>
      <c r="H65" s="95">
        <f>G65*$F65</f>
        <v>0</v>
      </c>
      <c r="I65" s="87" t="str">
        <f t="shared" si="0"/>
        <v>X</v>
      </c>
      <c r="J65" s="88"/>
      <c r="K65" s="146"/>
    </row>
    <row r="66" spans="1:11" ht="76.5">
      <c r="A66" s="79" t="s">
        <v>108</v>
      </c>
      <c r="B66" s="147" t="s">
        <v>109</v>
      </c>
      <c r="C66" s="148"/>
      <c r="D66" s="149" t="s">
        <v>110</v>
      </c>
      <c r="E66" s="127" t="s">
        <v>107</v>
      </c>
      <c r="F66" s="128">
        <v>6</v>
      </c>
      <c r="G66" s="85"/>
      <c r="H66" s="95">
        <f>G66*$F66</f>
        <v>0</v>
      </c>
      <c r="I66" s="87" t="str">
        <f t="shared" si="0"/>
        <v>X</v>
      </c>
      <c r="J66" s="88"/>
      <c r="K66" s="146"/>
    </row>
    <row r="67" spans="1:11" ht="26.25">
      <c r="B67" s="124"/>
      <c r="C67" s="125"/>
      <c r="D67" s="131" t="s">
        <v>111</v>
      </c>
      <c r="E67" s="93"/>
      <c r="F67" s="128"/>
      <c r="G67" s="129"/>
      <c r="H67" s="95"/>
      <c r="I67" s="87"/>
      <c r="J67" s="88"/>
      <c r="K67" s="100"/>
    </row>
    <row r="68" spans="1:11" ht="26.25">
      <c r="A68" s="79" t="s">
        <v>112</v>
      </c>
      <c r="B68" s="147" t="s">
        <v>113</v>
      </c>
      <c r="C68" s="148"/>
      <c r="D68" s="131" t="s">
        <v>114</v>
      </c>
      <c r="E68" s="93" t="s">
        <v>33</v>
      </c>
      <c r="F68" s="128">
        <v>152</v>
      </c>
      <c r="G68" s="85"/>
      <c r="H68" s="95">
        <f t="shared" ref="H68:H74" si="4">G68*$F68</f>
        <v>0</v>
      </c>
      <c r="I68" s="87" t="str">
        <f t="shared" si="0"/>
        <v>X</v>
      </c>
      <c r="J68" s="88"/>
      <c r="K68" s="100"/>
    </row>
    <row r="69" spans="1:11" ht="26.25">
      <c r="A69" s="79" t="s">
        <v>115</v>
      </c>
      <c r="B69" s="147" t="s">
        <v>116</v>
      </c>
      <c r="C69" s="148"/>
      <c r="D69" s="131" t="s">
        <v>117</v>
      </c>
      <c r="E69" s="93" t="s">
        <v>33</v>
      </c>
      <c r="F69" s="128">
        <v>152</v>
      </c>
      <c r="G69" s="85"/>
      <c r="H69" s="95">
        <f t="shared" si="4"/>
        <v>0</v>
      </c>
      <c r="I69" s="87" t="str">
        <f t="shared" si="0"/>
        <v>X</v>
      </c>
      <c r="J69" s="88"/>
      <c r="K69" s="100"/>
    </row>
    <row r="70" spans="1:11" ht="26.25">
      <c r="A70" s="79" t="s">
        <v>118</v>
      </c>
      <c r="B70" s="147" t="s">
        <v>119</v>
      </c>
      <c r="C70" s="148"/>
      <c r="D70" s="131" t="s">
        <v>120</v>
      </c>
      <c r="E70" s="93" t="s">
        <v>33</v>
      </c>
      <c r="F70" s="128">
        <v>152</v>
      </c>
      <c r="G70" s="85"/>
      <c r="H70" s="95">
        <f t="shared" si="4"/>
        <v>0</v>
      </c>
      <c r="I70" s="87" t="str">
        <f t="shared" si="0"/>
        <v>X</v>
      </c>
      <c r="J70" s="88"/>
      <c r="K70" s="100"/>
    </row>
    <row r="71" spans="1:11" ht="26.25">
      <c r="A71" s="79" t="s">
        <v>121</v>
      </c>
      <c r="B71" s="147" t="s">
        <v>122</v>
      </c>
      <c r="C71" s="148"/>
      <c r="D71" s="131" t="s">
        <v>123</v>
      </c>
      <c r="E71" s="93" t="s">
        <v>33</v>
      </c>
      <c r="F71" s="128">
        <v>152</v>
      </c>
      <c r="G71" s="85"/>
      <c r="H71" s="95">
        <f t="shared" si="4"/>
        <v>0</v>
      </c>
      <c r="I71" s="87" t="str">
        <f t="shared" si="0"/>
        <v>X</v>
      </c>
      <c r="J71" s="88"/>
      <c r="K71" s="100"/>
    </row>
    <row r="72" spans="1:11" ht="26.25">
      <c r="A72" s="79" t="s">
        <v>124</v>
      </c>
      <c r="B72" s="147" t="s">
        <v>125</v>
      </c>
      <c r="C72" s="148"/>
      <c r="D72" s="150" t="s">
        <v>126</v>
      </c>
      <c r="E72" s="93" t="s">
        <v>33</v>
      </c>
      <c r="F72" s="128">
        <v>152</v>
      </c>
      <c r="G72" s="85"/>
      <c r="H72" s="95">
        <f t="shared" si="4"/>
        <v>0</v>
      </c>
      <c r="I72" s="87" t="str">
        <f t="shared" si="0"/>
        <v>X</v>
      </c>
      <c r="J72" s="88"/>
      <c r="K72" s="100"/>
    </row>
    <row r="73" spans="1:11" ht="26.25">
      <c r="A73" s="79" t="s">
        <v>127</v>
      </c>
      <c r="B73" s="147" t="s">
        <v>128</v>
      </c>
      <c r="C73" s="148"/>
      <c r="D73" s="150" t="s">
        <v>129</v>
      </c>
      <c r="E73" s="93" t="s">
        <v>33</v>
      </c>
      <c r="F73" s="128">
        <v>152</v>
      </c>
      <c r="G73" s="85"/>
      <c r="H73" s="95">
        <f t="shared" si="4"/>
        <v>0</v>
      </c>
      <c r="I73" s="87" t="str">
        <f t="shared" si="0"/>
        <v>X</v>
      </c>
      <c r="J73" s="88"/>
      <c r="K73" s="100"/>
    </row>
    <row r="74" spans="1:11" ht="26.25">
      <c r="A74" s="79" t="s">
        <v>130</v>
      </c>
      <c r="B74" s="147" t="s">
        <v>131</v>
      </c>
      <c r="C74" s="148"/>
      <c r="D74" s="131" t="s">
        <v>132</v>
      </c>
      <c r="E74" s="93" t="s">
        <v>33</v>
      </c>
      <c r="F74" s="128">
        <v>152</v>
      </c>
      <c r="G74" s="85"/>
      <c r="H74" s="95">
        <f t="shared" si="4"/>
        <v>0</v>
      </c>
      <c r="I74" s="87" t="str">
        <f t="shared" si="0"/>
        <v>X</v>
      </c>
      <c r="J74" s="88"/>
      <c r="K74" s="100"/>
    </row>
    <row r="75" spans="1:11" ht="51">
      <c r="B75" s="124"/>
      <c r="C75" s="125"/>
      <c r="D75" s="131" t="s">
        <v>133</v>
      </c>
      <c r="E75" s="93"/>
      <c r="F75" s="128"/>
      <c r="G75" s="129"/>
      <c r="H75" s="95"/>
      <c r="I75" s="87"/>
      <c r="J75" s="88"/>
      <c r="K75" s="100"/>
    </row>
    <row r="76" spans="1:11" ht="26.25">
      <c r="A76" s="79" t="s">
        <v>134</v>
      </c>
      <c r="B76" s="147" t="s">
        <v>135</v>
      </c>
      <c r="C76" s="148"/>
      <c r="D76" s="131" t="s">
        <v>136</v>
      </c>
      <c r="E76" s="93" t="s">
        <v>33</v>
      </c>
      <c r="F76" s="128">
        <v>92</v>
      </c>
      <c r="G76" s="85"/>
      <c r="H76" s="95">
        <f>G76*$F76</f>
        <v>0</v>
      </c>
      <c r="I76" s="87" t="str">
        <f t="shared" si="0"/>
        <v>X</v>
      </c>
      <c r="J76" s="88"/>
      <c r="K76" s="100"/>
    </row>
    <row r="77" spans="1:11" ht="26.25">
      <c r="A77" s="79" t="s">
        <v>137</v>
      </c>
      <c r="B77" s="147" t="s">
        <v>138</v>
      </c>
      <c r="C77" s="148"/>
      <c r="D77" s="131" t="s">
        <v>139</v>
      </c>
      <c r="E77" s="93" t="s">
        <v>33</v>
      </c>
      <c r="F77" s="128">
        <v>92</v>
      </c>
      <c r="G77" s="85"/>
      <c r="H77" s="95">
        <f>G77*$F77</f>
        <v>0</v>
      </c>
      <c r="I77" s="87" t="str">
        <f t="shared" si="0"/>
        <v>X</v>
      </c>
      <c r="J77" s="88"/>
      <c r="K77" s="100"/>
    </row>
    <row r="78" spans="1:11" ht="26.25">
      <c r="A78" s="79" t="s">
        <v>140</v>
      </c>
      <c r="B78" s="147" t="s">
        <v>141</v>
      </c>
      <c r="C78" s="148"/>
      <c r="D78" s="131" t="s">
        <v>142</v>
      </c>
      <c r="E78" s="93" t="s">
        <v>33</v>
      </c>
      <c r="F78" s="128">
        <v>92</v>
      </c>
      <c r="G78" s="85"/>
      <c r="H78" s="95">
        <f>G78*$F78</f>
        <v>0</v>
      </c>
      <c r="I78" s="87" t="str">
        <f t="shared" si="0"/>
        <v>X</v>
      </c>
      <c r="J78" s="88"/>
      <c r="K78" s="100"/>
    </row>
    <row r="79" spans="1:11" ht="26.25">
      <c r="A79" s="79" t="s">
        <v>143</v>
      </c>
      <c r="B79" s="147" t="s">
        <v>144</v>
      </c>
      <c r="C79" s="148"/>
      <c r="D79" s="131" t="s">
        <v>145</v>
      </c>
      <c r="E79" s="93" t="s">
        <v>33</v>
      </c>
      <c r="F79" s="128">
        <v>92</v>
      </c>
      <c r="G79" s="85"/>
      <c r="H79" s="95">
        <f>G79*$F79</f>
        <v>0</v>
      </c>
      <c r="I79" s="87" t="str">
        <f t="shared" si="0"/>
        <v>X</v>
      </c>
      <c r="J79" s="88"/>
      <c r="K79" s="100"/>
    </row>
    <row r="80" spans="1:11" ht="38.25">
      <c r="A80" s="79" t="s">
        <v>146</v>
      </c>
      <c r="B80" s="151" t="s">
        <v>147</v>
      </c>
      <c r="C80" s="152"/>
      <c r="D80" s="153" t="s">
        <v>148</v>
      </c>
      <c r="E80" s="104" t="s">
        <v>37</v>
      </c>
      <c r="F80" s="154">
        <v>25</v>
      </c>
      <c r="G80" s="85"/>
      <c r="H80" s="106">
        <f>G80*$F80</f>
        <v>0</v>
      </c>
      <c r="I80" s="87" t="str">
        <f t="shared" si="0"/>
        <v>X</v>
      </c>
      <c r="J80" s="88"/>
      <c r="K80" s="100"/>
    </row>
    <row r="81" spans="1:11" ht="27" thickBot="1">
      <c r="B81" s="107"/>
      <c r="C81" s="108"/>
      <c r="D81" s="109"/>
      <c r="E81" s="110"/>
      <c r="F81" s="111" t="s">
        <v>149</v>
      </c>
      <c r="G81" s="112"/>
      <c r="H81" s="113">
        <f>SUM(H65:H80)</f>
        <v>0</v>
      </c>
      <c r="I81" s="87"/>
      <c r="J81" s="88"/>
      <c r="K81" s="100"/>
    </row>
    <row r="82" spans="1:11" ht="27" thickBot="1">
      <c r="B82" s="155"/>
      <c r="C82" s="156"/>
      <c r="D82" s="73" t="s">
        <v>150</v>
      </c>
      <c r="E82" s="157"/>
      <c r="F82" s="158"/>
      <c r="G82" s="159"/>
      <c r="H82" s="158"/>
      <c r="I82" s="87"/>
      <c r="J82" s="88"/>
      <c r="K82" s="100"/>
    </row>
    <row r="83" spans="1:11" ht="63.75">
      <c r="B83" s="117"/>
      <c r="C83" s="160"/>
      <c r="D83" s="82" t="s">
        <v>151</v>
      </c>
      <c r="E83" s="83"/>
      <c r="F83" s="84"/>
      <c r="G83" s="122"/>
      <c r="H83" s="86"/>
      <c r="I83" s="87"/>
      <c r="J83" s="88"/>
      <c r="K83" s="100"/>
    </row>
    <row r="84" spans="1:11" ht="26.25">
      <c r="A84" s="79" t="s">
        <v>152</v>
      </c>
      <c r="B84" s="136" t="s">
        <v>153</v>
      </c>
      <c r="C84" s="148"/>
      <c r="D84" s="131" t="s">
        <v>154</v>
      </c>
      <c r="E84" s="93" t="s">
        <v>33</v>
      </c>
      <c r="F84" s="94">
        <v>145</v>
      </c>
      <c r="G84" s="85"/>
      <c r="H84" s="95">
        <f t="shared" ref="H84:H101" si="5">G84*$F84</f>
        <v>0</v>
      </c>
      <c r="I84" s="87" t="str">
        <f t="shared" si="0"/>
        <v>X</v>
      </c>
      <c r="J84" s="88" t="s">
        <v>155</v>
      </c>
      <c r="K84" s="100"/>
    </row>
    <row r="85" spans="1:11" ht="26.25">
      <c r="A85" s="79" t="s">
        <v>156</v>
      </c>
      <c r="B85" s="136" t="s">
        <v>157</v>
      </c>
      <c r="C85" s="148"/>
      <c r="D85" s="131" t="s">
        <v>158</v>
      </c>
      <c r="E85" s="93" t="s">
        <v>33</v>
      </c>
      <c r="F85" s="94">
        <v>145</v>
      </c>
      <c r="G85" s="85"/>
      <c r="H85" s="95">
        <f t="shared" si="5"/>
        <v>0</v>
      </c>
      <c r="I85" s="87" t="str">
        <f t="shared" si="0"/>
        <v>X</v>
      </c>
      <c r="J85" s="88"/>
      <c r="K85" s="100"/>
    </row>
    <row r="86" spans="1:11" ht="26.25">
      <c r="A86" s="79" t="s">
        <v>159</v>
      </c>
      <c r="B86" s="136" t="s">
        <v>160</v>
      </c>
      <c r="C86" s="148"/>
      <c r="D86" s="131" t="s">
        <v>161</v>
      </c>
      <c r="E86" s="93" t="s">
        <v>33</v>
      </c>
      <c r="F86" s="94">
        <v>145</v>
      </c>
      <c r="G86" s="85"/>
      <c r="H86" s="95">
        <f t="shared" si="5"/>
        <v>0</v>
      </c>
      <c r="I86" s="87" t="str">
        <f t="shared" si="0"/>
        <v>X</v>
      </c>
      <c r="J86" s="88"/>
      <c r="K86" s="100"/>
    </row>
    <row r="87" spans="1:11" ht="26.25">
      <c r="A87" s="79" t="s">
        <v>162</v>
      </c>
      <c r="B87" s="136" t="s">
        <v>163</v>
      </c>
      <c r="C87" s="148"/>
      <c r="D87" s="131" t="s">
        <v>164</v>
      </c>
      <c r="E87" s="93" t="s">
        <v>33</v>
      </c>
      <c r="F87" s="94">
        <v>145</v>
      </c>
      <c r="G87" s="85"/>
      <c r="H87" s="95">
        <f t="shared" si="5"/>
        <v>0</v>
      </c>
      <c r="I87" s="87" t="str">
        <f t="shared" si="0"/>
        <v>X</v>
      </c>
      <c r="J87" s="88"/>
      <c r="K87" s="100"/>
    </row>
    <row r="88" spans="1:11" ht="26.25">
      <c r="A88" s="79" t="s">
        <v>165</v>
      </c>
      <c r="B88" s="136" t="s">
        <v>166</v>
      </c>
      <c r="C88" s="148"/>
      <c r="D88" s="131" t="s">
        <v>167</v>
      </c>
      <c r="E88" s="93" t="s">
        <v>33</v>
      </c>
      <c r="F88" s="94">
        <v>145</v>
      </c>
      <c r="G88" s="85"/>
      <c r="H88" s="95">
        <f t="shared" si="5"/>
        <v>0</v>
      </c>
      <c r="I88" s="87" t="str">
        <f t="shared" si="0"/>
        <v>X</v>
      </c>
      <c r="J88" s="88"/>
      <c r="K88" s="100"/>
    </row>
    <row r="89" spans="1:11" ht="26.25">
      <c r="A89" s="79" t="s">
        <v>168</v>
      </c>
      <c r="B89" s="136" t="s">
        <v>169</v>
      </c>
      <c r="C89" s="148"/>
      <c r="D89" s="131" t="s">
        <v>170</v>
      </c>
      <c r="E89" s="93" t="s">
        <v>33</v>
      </c>
      <c r="F89" s="94">
        <v>145</v>
      </c>
      <c r="G89" s="85"/>
      <c r="H89" s="95">
        <f t="shared" si="5"/>
        <v>0</v>
      </c>
      <c r="I89" s="87" t="str">
        <f t="shared" si="0"/>
        <v>X</v>
      </c>
      <c r="J89" s="88"/>
      <c r="K89" s="100"/>
    </row>
    <row r="90" spans="1:11" ht="26.25">
      <c r="A90" s="79" t="s">
        <v>171</v>
      </c>
      <c r="B90" s="136" t="s">
        <v>172</v>
      </c>
      <c r="C90" s="148"/>
      <c r="D90" s="131" t="s">
        <v>173</v>
      </c>
      <c r="E90" s="93" t="s">
        <v>33</v>
      </c>
      <c r="F90" s="94">
        <v>145</v>
      </c>
      <c r="G90" s="85"/>
      <c r="H90" s="95">
        <f t="shared" si="5"/>
        <v>0</v>
      </c>
      <c r="I90" s="87" t="str">
        <f t="shared" si="0"/>
        <v>X</v>
      </c>
      <c r="J90" s="88"/>
      <c r="K90" s="100"/>
    </row>
    <row r="91" spans="1:11" ht="26.25">
      <c r="A91" s="79" t="s">
        <v>174</v>
      </c>
      <c r="B91" s="136" t="s">
        <v>175</v>
      </c>
      <c r="C91" s="148"/>
      <c r="D91" s="131" t="s">
        <v>176</v>
      </c>
      <c r="E91" s="93" t="s">
        <v>33</v>
      </c>
      <c r="F91" s="94">
        <v>145</v>
      </c>
      <c r="G91" s="85"/>
      <c r="H91" s="95">
        <f t="shared" si="5"/>
        <v>0</v>
      </c>
      <c r="I91" s="87" t="str">
        <f t="shared" si="0"/>
        <v>X</v>
      </c>
      <c r="J91" s="88"/>
      <c r="K91" s="100"/>
    </row>
    <row r="92" spans="1:11" ht="26.25">
      <c r="A92" s="79" t="s">
        <v>177</v>
      </c>
      <c r="B92" s="136" t="s">
        <v>178</v>
      </c>
      <c r="C92" s="148"/>
      <c r="D92" s="131" t="s">
        <v>179</v>
      </c>
      <c r="E92" s="93" t="s">
        <v>33</v>
      </c>
      <c r="F92" s="94">
        <v>145</v>
      </c>
      <c r="G92" s="85"/>
      <c r="H92" s="95">
        <f t="shared" si="5"/>
        <v>0</v>
      </c>
      <c r="I92" s="87" t="str">
        <f t="shared" si="0"/>
        <v>X</v>
      </c>
      <c r="J92" s="88"/>
      <c r="K92" s="100"/>
    </row>
    <row r="93" spans="1:11" ht="63.75">
      <c r="A93" s="79" t="s">
        <v>180</v>
      </c>
      <c r="B93" s="136" t="s">
        <v>181</v>
      </c>
      <c r="C93" s="148"/>
      <c r="D93" s="97" t="s">
        <v>182</v>
      </c>
      <c r="E93" s="93" t="s">
        <v>33</v>
      </c>
      <c r="F93" s="94">
        <v>110</v>
      </c>
      <c r="G93" s="85"/>
      <c r="H93" s="95">
        <f t="shared" si="5"/>
        <v>0</v>
      </c>
      <c r="I93" s="87" t="str">
        <f t="shared" si="0"/>
        <v>X</v>
      </c>
      <c r="J93" s="88"/>
      <c r="K93" s="100"/>
    </row>
    <row r="94" spans="1:11" ht="127.5">
      <c r="A94" s="79" t="s">
        <v>183</v>
      </c>
      <c r="B94" s="136" t="s">
        <v>184</v>
      </c>
      <c r="C94" s="148"/>
      <c r="D94" s="92" t="s">
        <v>185</v>
      </c>
      <c r="E94" s="93" t="s">
        <v>107</v>
      </c>
      <c r="F94" s="94">
        <v>15</v>
      </c>
      <c r="G94" s="85"/>
      <c r="H94" s="95">
        <f t="shared" si="5"/>
        <v>0</v>
      </c>
      <c r="I94" s="87" t="str">
        <f t="shared" si="0"/>
        <v>X</v>
      </c>
      <c r="J94" s="88"/>
      <c r="K94" s="100"/>
    </row>
    <row r="95" spans="1:11" ht="127.5">
      <c r="A95" s="79" t="s">
        <v>186</v>
      </c>
      <c r="B95" s="136" t="s">
        <v>187</v>
      </c>
      <c r="C95" s="148"/>
      <c r="D95" s="92" t="s">
        <v>188</v>
      </c>
      <c r="E95" s="93" t="s">
        <v>107</v>
      </c>
      <c r="F95" s="94">
        <v>2</v>
      </c>
      <c r="G95" s="85"/>
      <c r="H95" s="95">
        <f t="shared" si="5"/>
        <v>0</v>
      </c>
      <c r="I95" s="87" t="str">
        <f t="shared" si="0"/>
        <v>X</v>
      </c>
      <c r="J95" s="88"/>
      <c r="K95" s="100"/>
    </row>
    <row r="96" spans="1:11" ht="140.25">
      <c r="A96" s="79" t="s">
        <v>189</v>
      </c>
      <c r="B96" s="136" t="s">
        <v>190</v>
      </c>
      <c r="C96" s="148"/>
      <c r="D96" s="92" t="s">
        <v>191</v>
      </c>
      <c r="E96" s="93" t="s">
        <v>107</v>
      </c>
      <c r="F96" s="94">
        <v>2</v>
      </c>
      <c r="G96" s="85"/>
      <c r="H96" s="95">
        <f t="shared" si="5"/>
        <v>0</v>
      </c>
      <c r="I96" s="87" t="str">
        <f t="shared" si="0"/>
        <v>X</v>
      </c>
      <c r="J96" s="88"/>
      <c r="K96" s="100"/>
    </row>
    <row r="97" spans="1:11" ht="76.5">
      <c r="A97" s="79" t="s">
        <v>192</v>
      </c>
      <c r="B97" s="136" t="s">
        <v>193</v>
      </c>
      <c r="C97" s="148"/>
      <c r="D97" s="92" t="s">
        <v>194</v>
      </c>
      <c r="E97" s="93" t="s">
        <v>107</v>
      </c>
      <c r="F97" s="94">
        <v>1</v>
      </c>
      <c r="G97" s="85"/>
      <c r="H97" s="95">
        <f t="shared" si="5"/>
        <v>0</v>
      </c>
      <c r="I97" s="87" t="str">
        <f t="shared" si="0"/>
        <v>X</v>
      </c>
      <c r="J97" s="88"/>
      <c r="K97" s="100"/>
    </row>
    <row r="98" spans="1:11" ht="102">
      <c r="A98" s="79" t="s">
        <v>195</v>
      </c>
      <c r="B98" s="136" t="s">
        <v>196</v>
      </c>
      <c r="C98" s="148"/>
      <c r="D98" s="92" t="s">
        <v>197</v>
      </c>
      <c r="E98" s="93" t="s">
        <v>107</v>
      </c>
      <c r="F98" s="94">
        <v>10</v>
      </c>
      <c r="G98" s="85"/>
      <c r="H98" s="95">
        <f t="shared" si="5"/>
        <v>0</v>
      </c>
      <c r="I98" s="87" t="str">
        <f t="shared" si="0"/>
        <v>X</v>
      </c>
      <c r="J98" s="88"/>
      <c r="K98" s="100"/>
    </row>
    <row r="99" spans="1:11" ht="89.25">
      <c r="A99" s="79" t="s">
        <v>198</v>
      </c>
      <c r="B99" s="136" t="s">
        <v>199</v>
      </c>
      <c r="C99" s="148"/>
      <c r="D99" s="92" t="s">
        <v>200</v>
      </c>
      <c r="E99" s="93" t="s">
        <v>107</v>
      </c>
      <c r="F99" s="94">
        <v>1</v>
      </c>
      <c r="G99" s="85"/>
      <c r="H99" s="95">
        <f t="shared" si="5"/>
        <v>0</v>
      </c>
      <c r="I99" s="87" t="str">
        <f t="shared" si="0"/>
        <v>X</v>
      </c>
      <c r="J99" s="88"/>
      <c r="K99" s="100"/>
    </row>
    <row r="100" spans="1:11" ht="51">
      <c r="A100" s="79" t="s">
        <v>201</v>
      </c>
      <c r="B100" s="136" t="s">
        <v>202</v>
      </c>
      <c r="C100" s="148"/>
      <c r="D100" s="161" t="s">
        <v>203</v>
      </c>
      <c r="E100" s="93" t="s">
        <v>107</v>
      </c>
      <c r="F100" s="94">
        <v>4</v>
      </c>
      <c r="G100" s="85"/>
      <c r="H100" s="95">
        <f t="shared" si="5"/>
        <v>0</v>
      </c>
      <c r="I100" s="87" t="str">
        <f t="shared" ref="I100:I147" si="6">IF(ISNUMBER(G100),IF(G100=0,"Z",""),"X")</f>
        <v>X</v>
      </c>
      <c r="J100" s="88"/>
      <c r="K100" s="100"/>
    </row>
    <row r="101" spans="1:11" ht="51">
      <c r="A101" s="79" t="s">
        <v>204</v>
      </c>
      <c r="B101" s="162" t="s">
        <v>205</v>
      </c>
      <c r="C101" s="152"/>
      <c r="D101" s="103" t="s">
        <v>206</v>
      </c>
      <c r="E101" s="163" t="s">
        <v>37</v>
      </c>
      <c r="F101" s="105">
        <v>300</v>
      </c>
      <c r="G101" s="85"/>
      <c r="H101" s="106">
        <f t="shared" si="5"/>
        <v>0</v>
      </c>
      <c r="I101" s="87" t="str">
        <f t="shared" si="6"/>
        <v>X</v>
      </c>
      <c r="J101" s="88"/>
      <c r="K101" s="100"/>
    </row>
    <row r="102" spans="1:11" ht="27" thickBot="1">
      <c r="B102" s="107"/>
      <c r="C102" s="108"/>
      <c r="D102" s="109"/>
      <c r="E102" s="110"/>
      <c r="F102" s="164" t="s">
        <v>207</v>
      </c>
      <c r="G102" s="112"/>
      <c r="H102" s="165">
        <f>SUM(H83:H101)</f>
        <v>0</v>
      </c>
      <c r="I102" s="87"/>
      <c r="J102" s="88"/>
      <c r="K102" s="100"/>
    </row>
    <row r="103" spans="1:11" ht="27" thickBot="1">
      <c r="B103" s="155"/>
      <c r="C103" s="156"/>
      <c r="D103" s="73" t="s">
        <v>208</v>
      </c>
      <c r="E103" s="157"/>
      <c r="F103" s="158"/>
      <c r="G103" s="159"/>
      <c r="H103" s="166"/>
      <c r="I103" s="87"/>
      <c r="J103" s="88"/>
      <c r="K103" s="100"/>
    </row>
    <row r="104" spans="1:11" ht="26.25">
      <c r="B104" s="117"/>
      <c r="C104" s="118"/>
      <c r="D104" s="82" t="s">
        <v>209</v>
      </c>
      <c r="E104" s="83"/>
      <c r="F104" s="121"/>
      <c r="G104" s="122"/>
      <c r="H104" s="86"/>
      <c r="I104" s="87"/>
      <c r="J104" s="88"/>
      <c r="K104" s="100"/>
    </row>
    <row r="105" spans="1:11" ht="51">
      <c r="A105" s="79" t="s">
        <v>210</v>
      </c>
      <c r="B105" s="124" t="s">
        <v>211</v>
      </c>
      <c r="C105" s="148"/>
      <c r="D105" s="131" t="s">
        <v>212</v>
      </c>
      <c r="E105" s="93" t="s">
        <v>107</v>
      </c>
      <c r="F105" s="128">
        <v>1</v>
      </c>
      <c r="G105" s="85"/>
      <c r="H105" s="167">
        <f>G105*$F105</f>
        <v>0</v>
      </c>
      <c r="I105" s="87" t="str">
        <f t="shared" si="6"/>
        <v>X</v>
      </c>
      <c r="J105" s="88"/>
      <c r="K105" s="100"/>
    </row>
    <row r="106" spans="1:11" ht="26.25">
      <c r="A106" s="79" t="s">
        <v>213</v>
      </c>
      <c r="B106" s="168" t="s">
        <v>214</v>
      </c>
      <c r="C106" s="152"/>
      <c r="D106" s="153" t="s">
        <v>215</v>
      </c>
      <c r="E106" s="104" t="s">
        <v>107</v>
      </c>
      <c r="F106" s="154">
        <v>13</v>
      </c>
      <c r="G106" s="85"/>
      <c r="H106" s="169">
        <f>G106*$F106</f>
        <v>0</v>
      </c>
      <c r="I106" s="87" t="str">
        <f t="shared" si="6"/>
        <v>X</v>
      </c>
      <c r="J106" s="88"/>
      <c r="K106" s="100"/>
    </row>
    <row r="107" spans="1:11" ht="26.25">
      <c r="B107" s="170"/>
      <c r="C107" s="171"/>
      <c r="D107" s="172"/>
      <c r="E107" s="173"/>
      <c r="F107" s="174" t="s">
        <v>216</v>
      </c>
      <c r="G107" s="175"/>
      <c r="H107" s="176">
        <f>SUM(H105:H106)</f>
        <v>0</v>
      </c>
      <c r="I107" s="87"/>
      <c r="J107" s="88"/>
      <c r="K107" s="100"/>
    </row>
    <row r="108" spans="1:11" ht="27" thickBot="1">
      <c r="B108" s="107"/>
      <c r="C108" s="108"/>
      <c r="D108" s="109"/>
      <c r="E108" s="110"/>
      <c r="F108" s="111" t="s">
        <v>217</v>
      </c>
      <c r="G108" s="112"/>
      <c r="H108" s="113">
        <f>SUM(H107,H102)</f>
        <v>0</v>
      </c>
      <c r="I108" s="87"/>
      <c r="J108" s="88"/>
      <c r="K108" s="100"/>
    </row>
    <row r="109" spans="1:11" ht="27" thickBot="1">
      <c r="B109" s="177"/>
      <c r="C109" s="178"/>
      <c r="D109" s="116" t="s">
        <v>218</v>
      </c>
      <c r="E109" s="179"/>
      <c r="F109" s="180"/>
      <c r="G109" s="181"/>
      <c r="H109" s="182"/>
      <c r="I109" s="87"/>
      <c r="J109" s="88"/>
      <c r="K109" s="100"/>
    </row>
    <row r="110" spans="1:11" ht="26.25">
      <c r="B110" s="183"/>
      <c r="C110" s="184"/>
      <c r="D110" s="185" t="s">
        <v>219</v>
      </c>
      <c r="E110" s="83"/>
      <c r="F110" s="84"/>
      <c r="G110" s="122"/>
      <c r="H110" s="86"/>
      <c r="I110" s="87"/>
      <c r="J110" s="88"/>
      <c r="K110" s="100"/>
    </row>
    <row r="111" spans="1:11" ht="26.25">
      <c r="A111" s="79" t="s">
        <v>220</v>
      </c>
      <c r="B111" s="90" t="s">
        <v>221</v>
      </c>
      <c r="C111" s="134"/>
      <c r="D111" s="131" t="s">
        <v>222</v>
      </c>
      <c r="E111" s="93" t="s">
        <v>33</v>
      </c>
      <c r="F111" s="94">
        <v>50</v>
      </c>
      <c r="G111" s="85"/>
      <c r="H111" s="95">
        <f t="shared" ref="H111:H119" si="7">G111*$F111</f>
        <v>0</v>
      </c>
      <c r="I111" s="87" t="str">
        <f t="shared" si="6"/>
        <v>X</v>
      </c>
      <c r="J111" s="88"/>
      <c r="K111" s="100"/>
    </row>
    <row r="112" spans="1:11" ht="38.25">
      <c r="A112" s="79" t="s">
        <v>223</v>
      </c>
      <c r="B112" s="90" t="s">
        <v>224</v>
      </c>
      <c r="C112" s="134"/>
      <c r="D112" s="131" t="s">
        <v>225</v>
      </c>
      <c r="E112" s="93" t="s">
        <v>33</v>
      </c>
      <c r="F112" s="94">
        <v>70</v>
      </c>
      <c r="G112" s="85"/>
      <c r="H112" s="95">
        <f t="shared" si="7"/>
        <v>0</v>
      </c>
      <c r="I112" s="87" t="str">
        <f t="shared" si="6"/>
        <v>X</v>
      </c>
      <c r="J112" s="88"/>
      <c r="K112" s="100"/>
    </row>
    <row r="113" spans="1:11" ht="76.5">
      <c r="A113" s="79" t="s">
        <v>226</v>
      </c>
      <c r="B113" s="90" t="s">
        <v>227</v>
      </c>
      <c r="C113" s="134"/>
      <c r="D113" s="131" t="s">
        <v>228</v>
      </c>
      <c r="E113" s="93" t="s">
        <v>33</v>
      </c>
      <c r="F113" s="94">
        <v>11</v>
      </c>
      <c r="G113" s="85"/>
      <c r="H113" s="95">
        <f t="shared" si="7"/>
        <v>0</v>
      </c>
      <c r="I113" s="87" t="str">
        <f t="shared" si="6"/>
        <v>X</v>
      </c>
      <c r="J113" s="88"/>
      <c r="K113" s="100"/>
    </row>
    <row r="114" spans="1:11" ht="38.25">
      <c r="A114" s="79" t="s">
        <v>229</v>
      </c>
      <c r="B114" s="90" t="s">
        <v>230</v>
      </c>
      <c r="C114" s="134"/>
      <c r="D114" s="131" t="s">
        <v>231</v>
      </c>
      <c r="E114" s="93" t="s">
        <v>33</v>
      </c>
      <c r="F114" s="94">
        <v>7</v>
      </c>
      <c r="G114" s="85"/>
      <c r="H114" s="95">
        <f t="shared" si="7"/>
        <v>0</v>
      </c>
      <c r="I114" s="87" t="str">
        <f t="shared" si="6"/>
        <v>X</v>
      </c>
      <c r="J114" s="88"/>
      <c r="K114" s="100"/>
    </row>
    <row r="115" spans="1:11" ht="51">
      <c r="A115" s="79" t="s">
        <v>232</v>
      </c>
      <c r="B115" s="90" t="s">
        <v>233</v>
      </c>
      <c r="C115" s="134"/>
      <c r="D115" s="131" t="s">
        <v>234</v>
      </c>
      <c r="E115" s="93" t="s">
        <v>33</v>
      </c>
      <c r="F115" s="94">
        <v>266</v>
      </c>
      <c r="G115" s="85"/>
      <c r="H115" s="95">
        <f t="shared" si="7"/>
        <v>0</v>
      </c>
      <c r="I115" s="87" t="str">
        <f t="shared" si="6"/>
        <v>X</v>
      </c>
      <c r="J115" s="88"/>
      <c r="K115" s="100"/>
    </row>
    <row r="116" spans="1:11" ht="114.75">
      <c r="A116" s="79" t="s">
        <v>235</v>
      </c>
      <c r="B116" s="90" t="s">
        <v>236</v>
      </c>
      <c r="C116" s="134"/>
      <c r="D116" s="131" t="s">
        <v>237</v>
      </c>
      <c r="E116" s="93" t="s">
        <v>33</v>
      </c>
      <c r="F116" s="94">
        <v>42</v>
      </c>
      <c r="G116" s="85"/>
      <c r="H116" s="95">
        <f t="shared" si="7"/>
        <v>0</v>
      </c>
      <c r="I116" s="87" t="str">
        <f t="shared" si="6"/>
        <v>X</v>
      </c>
      <c r="J116" s="88"/>
      <c r="K116" s="100"/>
    </row>
    <row r="117" spans="1:11" ht="76.5">
      <c r="A117" s="79" t="s">
        <v>238</v>
      </c>
      <c r="B117" s="90" t="s">
        <v>239</v>
      </c>
      <c r="C117" s="134"/>
      <c r="D117" s="131" t="s">
        <v>240</v>
      </c>
      <c r="E117" s="93" t="s">
        <v>33</v>
      </c>
      <c r="F117" s="94">
        <v>25</v>
      </c>
      <c r="G117" s="85"/>
      <c r="H117" s="95">
        <f t="shared" si="7"/>
        <v>0</v>
      </c>
      <c r="I117" s="87" t="str">
        <f t="shared" si="6"/>
        <v>X</v>
      </c>
      <c r="J117" s="88"/>
      <c r="K117" s="100"/>
    </row>
    <row r="118" spans="1:11" ht="51">
      <c r="A118" s="79" t="s">
        <v>241</v>
      </c>
      <c r="B118" s="90" t="s">
        <v>242</v>
      </c>
      <c r="C118" s="134"/>
      <c r="D118" s="131" t="s">
        <v>243</v>
      </c>
      <c r="E118" s="93" t="s">
        <v>33</v>
      </c>
      <c r="F118" s="94">
        <v>105</v>
      </c>
      <c r="G118" s="85"/>
      <c r="H118" s="95">
        <f t="shared" si="7"/>
        <v>0</v>
      </c>
      <c r="I118" s="87" t="str">
        <f t="shared" si="6"/>
        <v>X</v>
      </c>
      <c r="J118" s="88"/>
      <c r="K118" s="100"/>
    </row>
    <row r="119" spans="1:11" ht="76.5">
      <c r="A119" s="79" t="s">
        <v>244</v>
      </c>
      <c r="B119" s="101" t="s">
        <v>245</v>
      </c>
      <c r="C119" s="186"/>
      <c r="D119" s="153" t="s">
        <v>246</v>
      </c>
      <c r="E119" s="104" t="s">
        <v>33</v>
      </c>
      <c r="F119" s="105">
        <v>18</v>
      </c>
      <c r="G119" s="85"/>
      <c r="H119" s="106">
        <f t="shared" si="7"/>
        <v>0</v>
      </c>
      <c r="I119" s="87" t="str">
        <f t="shared" si="6"/>
        <v>X</v>
      </c>
      <c r="J119" s="88"/>
      <c r="K119" s="100"/>
    </row>
    <row r="120" spans="1:11" ht="27" thickBot="1">
      <c r="B120" s="107"/>
      <c r="C120" s="108"/>
      <c r="D120" s="109"/>
      <c r="E120" s="110"/>
      <c r="F120" s="111" t="s">
        <v>247</v>
      </c>
      <c r="G120" s="112"/>
      <c r="H120" s="113">
        <f>SUM(H111:H119)</f>
        <v>0</v>
      </c>
      <c r="I120" s="87"/>
      <c r="J120" s="88"/>
      <c r="K120" s="100"/>
    </row>
    <row r="121" spans="1:11" ht="39" thickBot="1">
      <c r="B121" s="187"/>
      <c r="C121" s="188"/>
      <c r="D121" s="189" t="s">
        <v>248</v>
      </c>
      <c r="E121" s="190"/>
      <c r="F121" s="191"/>
      <c r="G121" s="192"/>
      <c r="H121" s="193"/>
      <c r="I121" s="87"/>
      <c r="J121" s="88"/>
      <c r="K121" s="100"/>
    </row>
    <row r="122" spans="1:11" ht="26.25">
      <c r="B122" s="144"/>
      <c r="C122" s="118"/>
      <c r="D122" s="194" t="s">
        <v>249</v>
      </c>
      <c r="E122" s="145"/>
      <c r="F122" s="195"/>
      <c r="G122" s="122"/>
      <c r="H122" s="86"/>
      <c r="I122" s="87"/>
      <c r="J122" s="88"/>
      <c r="K122" s="100"/>
    </row>
    <row r="123" spans="1:11" ht="26.25">
      <c r="A123" s="79" t="s">
        <v>250</v>
      </c>
      <c r="B123" s="124" t="s">
        <v>251</v>
      </c>
      <c r="C123" s="148"/>
      <c r="D123" s="131" t="s">
        <v>252</v>
      </c>
      <c r="E123" s="127" t="s">
        <v>107</v>
      </c>
      <c r="F123" s="196">
        <v>1</v>
      </c>
      <c r="G123" s="85"/>
      <c r="H123" s="95">
        <f>G123*$F123</f>
        <v>0</v>
      </c>
      <c r="I123" s="87" t="str">
        <f t="shared" si="6"/>
        <v>X</v>
      </c>
      <c r="J123" s="88"/>
      <c r="K123" s="100"/>
    </row>
    <row r="124" spans="1:11" ht="51">
      <c r="A124" s="79" t="s">
        <v>253</v>
      </c>
      <c r="B124" s="124" t="s">
        <v>254</v>
      </c>
      <c r="C124" s="148"/>
      <c r="D124" s="131" t="s">
        <v>255</v>
      </c>
      <c r="E124" s="127" t="s">
        <v>37</v>
      </c>
      <c r="F124" s="196">
        <v>60</v>
      </c>
      <c r="G124" s="85"/>
      <c r="H124" s="95">
        <f>G124*$F124</f>
        <v>0</v>
      </c>
      <c r="I124" s="87" t="str">
        <f t="shared" si="6"/>
        <v>X</v>
      </c>
      <c r="J124" s="88"/>
      <c r="K124" s="100"/>
    </row>
    <row r="125" spans="1:11" ht="38.25">
      <c r="A125" s="79" t="s">
        <v>256</v>
      </c>
      <c r="B125" s="124" t="s">
        <v>257</v>
      </c>
      <c r="C125" s="148"/>
      <c r="D125" s="131" t="s">
        <v>258</v>
      </c>
      <c r="E125" s="127" t="s">
        <v>37</v>
      </c>
      <c r="F125" s="196">
        <v>60</v>
      </c>
      <c r="G125" s="85"/>
      <c r="H125" s="95">
        <f>G125*$F125</f>
        <v>0</v>
      </c>
      <c r="I125" s="87" t="str">
        <f t="shared" si="6"/>
        <v>X</v>
      </c>
      <c r="J125" s="88"/>
      <c r="K125" s="100"/>
    </row>
    <row r="126" spans="1:11" ht="26.25">
      <c r="B126" s="124"/>
      <c r="C126" s="148"/>
      <c r="D126" s="131" t="s">
        <v>259</v>
      </c>
      <c r="E126" s="127"/>
      <c r="F126" s="196"/>
      <c r="G126" s="129"/>
      <c r="H126" s="95"/>
      <c r="I126" s="87"/>
      <c r="J126" s="88"/>
      <c r="K126" s="100"/>
    </row>
    <row r="127" spans="1:11" ht="114.75">
      <c r="A127" s="79" t="s">
        <v>260</v>
      </c>
      <c r="B127" s="124" t="s">
        <v>261</v>
      </c>
      <c r="C127" s="148"/>
      <c r="D127" s="135" t="s">
        <v>262</v>
      </c>
      <c r="E127" s="127" t="s">
        <v>107</v>
      </c>
      <c r="F127" s="196">
        <v>1</v>
      </c>
      <c r="G127" s="85"/>
      <c r="H127" s="95">
        <f>G127*$F127</f>
        <v>0</v>
      </c>
      <c r="I127" s="87" t="str">
        <f t="shared" si="6"/>
        <v>X</v>
      </c>
      <c r="J127" s="88"/>
      <c r="K127" s="100"/>
    </row>
    <row r="128" spans="1:11" ht="26.25">
      <c r="B128" s="124"/>
      <c r="C128" s="148"/>
      <c r="D128" s="131" t="s">
        <v>263</v>
      </c>
      <c r="E128" s="127"/>
      <c r="F128" s="196"/>
      <c r="G128" s="129"/>
      <c r="H128" s="95"/>
      <c r="I128" s="87"/>
      <c r="J128" s="88"/>
      <c r="K128" s="100"/>
    </row>
    <row r="129" spans="1:11" ht="26.25">
      <c r="A129" s="79" t="s">
        <v>264</v>
      </c>
      <c r="B129" s="136" t="s">
        <v>265</v>
      </c>
      <c r="C129" s="148"/>
      <c r="D129" s="131" t="s">
        <v>266</v>
      </c>
      <c r="E129" s="93" t="s">
        <v>107</v>
      </c>
      <c r="F129" s="94">
        <v>2</v>
      </c>
      <c r="G129" s="85"/>
      <c r="H129" s="95">
        <f t="shared" ref="H129:H135" si="8">G129*$F129</f>
        <v>0</v>
      </c>
      <c r="I129" s="87" t="str">
        <f t="shared" si="6"/>
        <v>X</v>
      </c>
      <c r="J129" s="88"/>
      <c r="K129" s="100"/>
    </row>
    <row r="130" spans="1:11" ht="26.25">
      <c r="A130" s="79" t="s">
        <v>267</v>
      </c>
      <c r="B130" s="136" t="s">
        <v>268</v>
      </c>
      <c r="C130" s="148"/>
      <c r="D130" s="131" t="s">
        <v>269</v>
      </c>
      <c r="E130" s="93" t="s">
        <v>107</v>
      </c>
      <c r="F130" s="94">
        <v>1</v>
      </c>
      <c r="G130" s="85"/>
      <c r="H130" s="95">
        <f t="shared" si="8"/>
        <v>0</v>
      </c>
      <c r="I130" s="87" t="str">
        <f t="shared" si="6"/>
        <v>X</v>
      </c>
      <c r="J130" s="88"/>
      <c r="K130" s="100"/>
    </row>
    <row r="131" spans="1:11" ht="76.5">
      <c r="A131" s="79" t="s">
        <v>270</v>
      </c>
      <c r="B131" s="136" t="s">
        <v>271</v>
      </c>
      <c r="C131" s="148"/>
      <c r="D131" s="131" t="s">
        <v>272</v>
      </c>
      <c r="E131" s="93" t="s">
        <v>107</v>
      </c>
      <c r="F131" s="94">
        <v>1</v>
      </c>
      <c r="G131" s="85"/>
      <c r="H131" s="95">
        <f t="shared" si="8"/>
        <v>0</v>
      </c>
      <c r="I131" s="87" t="str">
        <f t="shared" si="6"/>
        <v>X</v>
      </c>
      <c r="J131" s="88"/>
      <c r="K131" s="100"/>
    </row>
    <row r="132" spans="1:11" ht="38.25">
      <c r="A132" s="79" t="s">
        <v>273</v>
      </c>
      <c r="B132" s="136" t="s">
        <v>274</v>
      </c>
      <c r="C132" s="148"/>
      <c r="D132" s="131" t="s">
        <v>275</v>
      </c>
      <c r="E132" s="93" t="s">
        <v>107</v>
      </c>
      <c r="F132" s="94">
        <v>2</v>
      </c>
      <c r="G132" s="85"/>
      <c r="H132" s="95">
        <f t="shared" si="8"/>
        <v>0</v>
      </c>
      <c r="I132" s="87" t="str">
        <f t="shared" si="6"/>
        <v>X</v>
      </c>
      <c r="J132" s="88"/>
      <c r="K132" s="100"/>
    </row>
    <row r="133" spans="1:11" ht="63.75">
      <c r="A133" s="79" t="s">
        <v>276</v>
      </c>
      <c r="B133" s="136" t="s">
        <v>277</v>
      </c>
      <c r="C133" s="148"/>
      <c r="D133" s="131" t="s">
        <v>278</v>
      </c>
      <c r="E133" s="93" t="s">
        <v>107</v>
      </c>
      <c r="F133" s="94">
        <v>1</v>
      </c>
      <c r="G133" s="85"/>
      <c r="H133" s="95">
        <f t="shared" si="8"/>
        <v>0</v>
      </c>
      <c r="I133" s="87" t="str">
        <f t="shared" si="6"/>
        <v>X</v>
      </c>
      <c r="J133" s="88"/>
      <c r="K133" s="100"/>
    </row>
    <row r="134" spans="1:11" ht="51">
      <c r="A134" s="79" t="s">
        <v>279</v>
      </c>
      <c r="B134" s="136" t="s">
        <v>280</v>
      </c>
      <c r="C134" s="148"/>
      <c r="D134" s="131" t="s">
        <v>281</v>
      </c>
      <c r="E134" s="93" t="s">
        <v>107</v>
      </c>
      <c r="F134" s="94">
        <v>1</v>
      </c>
      <c r="G134" s="85"/>
      <c r="H134" s="95">
        <f t="shared" si="8"/>
        <v>0</v>
      </c>
      <c r="I134" s="87" t="str">
        <f t="shared" si="6"/>
        <v>X</v>
      </c>
      <c r="J134" s="88"/>
      <c r="K134" s="100"/>
    </row>
    <row r="135" spans="1:11" ht="51">
      <c r="A135" s="79" t="s">
        <v>282</v>
      </c>
      <c r="B135" s="162" t="s">
        <v>283</v>
      </c>
      <c r="C135" s="152"/>
      <c r="D135" s="153" t="s">
        <v>284</v>
      </c>
      <c r="E135" s="104" t="s">
        <v>107</v>
      </c>
      <c r="F135" s="105">
        <v>1</v>
      </c>
      <c r="G135" s="85"/>
      <c r="H135" s="167">
        <f t="shared" si="8"/>
        <v>0</v>
      </c>
      <c r="I135" s="87" t="str">
        <f t="shared" si="6"/>
        <v>X</v>
      </c>
      <c r="J135" s="88"/>
      <c r="K135" s="100"/>
    </row>
    <row r="136" spans="1:11" ht="27" thickBot="1">
      <c r="B136" s="107"/>
      <c r="C136" s="108"/>
      <c r="D136" s="109"/>
      <c r="E136" s="110"/>
      <c r="F136" s="164" t="s">
        <v>285</v>
      </c>
      <c r="G136" s="112"/>
      <c r="H136" s="113">
        <f>SUM(H122:H135)</f>
        <v>0</v>
      </c>
      <c r="I136" s="87"/>
      <c r="J136" s="88"/>
      <c r="K136" s="100"/>
    </row>
    <row r="137" spans="1:11" ht="27" thickBot="1">
      <c r="B137" s="187"/>
      <c r="C137" s="188"/>
      <c r="D137" s="189" t="s">
        <v>286</v>
      </c>
      <c r="E137" s="190"/>
      <c r="F137" s="191"/>
      <c r="G137" s="192"/>
      <c r="H137" s="197"/>
      <c r="I137" s="87"/>
      <c r="J137" s="88"/>
      <c r="K137" s="100"/>
    </row>
    <row r="138" spans="1:11" ht="89.25">
      <c r="A138" s="79" t="s">
        <v>287</v>
      </c>
      <c r="B138" s="183" t="s">
        <v>288</v>
      </c>
      <c r="C138" s="81"/>
      <c r="D138" s="82" t="s">
        <v>289</v>
      </c>
      <c r="E138" s="83" t="s">
        <v>107</v>
      </c>
      <c r="F138" s="84">
        <v>1</v>
      </c>
      <c r="G138" s="85"/>
      <c r="H138" s="86">
        <f>G138*$F138</f>
        <v>0</v>
      </c>
      <c r="I138" s="87" t="str">
        <f t="shared" si="6"/>
        <v>X</v>
      </c>
      <c r="J138" s="88"/>
      <c r="K138" s="100"/>
    </row>
    <row r="139" spans="1:11" ht="26.25">
      <c r="B139" s="170"/>
      <c r="C139" s="171"/>
      <c r="D139" s="172"/>
      <c r="E139" s="173"/>
      <c r="F139" s="174" t="s">
        <v>290</v>
      </c>
      <c r="G139" s="175"/>
      <c r="H139" s="176">
        <f>SUM(H138)</f>
        <v>0</v>
      </c>
      <c r="I139" s="87"/>
      <c r="J139" s="88"/>
      <c r="K139" s="100"/>
    </row>
    <row r="140" spans="1:11" ht="27" thickBot="1">
      <c r="B140" s="107"/>
      <c r="C140" s="108"/>
      <c r="D140" s="109"/>
      <c r="E140" s="110"/>
      <c r="F140" s="111" t="s">
        <v>291</v>
      </c>
      <c r="G140" s="112"/>
      <c r="H140" s="113">
        <f>SUM(H139,H136)</f>
        <v>0</v>
      </c>
      <c r="I140" s="87"/>
      <c r="J140" s="88"/>
      <c r="K140" s="100"/>
    </row>
    <row r="141" spans="1:11" ht="27" thickBot="1">
      <c r="B141" s="198"/>
      <c r="C141" s="199"/>
      <c r="D141" s="139" t="s">
        <v>292</v>
      </c>
      <c r="E141" s="200"/>
      <c r="F141" s="201"/>
      <c r="G141" s="202"/>
      <c r="H141" s="143"/>
      <c r="I141" s="87"/>
      <c r="J141" s="88"/>
      <c r="K141" s="100"/>
    </row>
    <row r="142" spans="1:11" ht="51">
      <c r="B142" s="183"/>
      <c r="C142" s="184"/>
      <c r="D142" s="194" t="s">
        <v>293</v>
      </c>
      <c r="E142" s="83"/>
      <c r="F142" s="84"/>
      <c r="G142" s="122"/>
      <c r="H142" s="86"/>
      <c r="I142" s="87"/>
      <c r="J142" s="88"/>
      <c r="K142" s="100"/>
    </row>
    <row r="143" spans="1:11" ht="140.25">
      <c r="A143" s="79" t="s">
        <v>294</v>
      </c>
      <c r="B143" s="90" t="s">
        <v>295</v>
      </c>
      <c r="C143" s="91"/>
      <c r="D143" s="92" t="s">
        <v>296</v>
      </c>
      <c r="E143" s="93" t="s">
        <v>107</v>
      </c>
      <c r="F143" s="94">
        <v>65</v>
      </c>
      <c r="G143" s="85"/>
      <c r="H143" s="95">
        <f>G143*$F143</f>
        <v>0</v>
      </c>
      <c r="I143" s="87" t="str">
        <f t="shared" si="6"/>
        <v>X</v>
      </c>
      <c r="J143" s="88"/>
      <c r="K143" s="100"/>
    </row>
    <row r="144" spans="1:11" ht="38.25">
      <c r="A144" s="79" t="s">
        <v>297</v>
      </c>
      <c r="B144" s="90" t="s">
        <v>298</v>
      </c>
      <c r="C144" s="91"/>
      <c r="D144" s="92" t="s">
        <v>299</v>
      </c>
      <c r="E144" s="93" t="s">
        <v>107</v>
      </c>
      <c r="F144" s="94">
        <v>10</v>
      </c>
      <c r="G144" s="85"/>
      <c r="H144" s="95">
        <f>G144*$F144</f>
        <v>0</v>
      </c>
      <c r="I144" s="87" t="str">
        <f t="shared" si="6"/>
        <v>X</v>
      </c>
      <c r="J144" s="88"/>
      <c r="K144" s="100"/>
    </row>
    <row r="145" spans="1:11" ht="63.75">
      <c r="A145" s="79" t="s">
        <v>300</v>
      </c>
      <c r="B145" s="90" t="s">
        <v>301</v>
      </c>
      <c r="C145" s="134"/>
      <c r="D145" s="131" t="s">
        <v>302</v>
      </c>
      <c r="E145" s="93" t="s">
        <v>107</v>
      </c>
      <c r="F145" s="94">
        <v>1</v>
      </c>
      <c r="G145" s="85"/>
      <c r="H145" s="95">
        <f>G145*$F145</f>
        <v>0</v>
      </c>
      <c r="I145" s="87" t="str">
        <f t="shared" si="6"/>
        <v>X</v>
      </c>
      <c r="J145" s="88"/>
      <c r="K145" s="100"/>
    </row>
    <row r="146" spans="1:11" ht="38.25">
      <c r="A146" s="79" t="s">
        <v>303</v>
      </c>
      <c r="B146" s="90" t="s">
        <v>304</v>
      </c>
      <c r="C146" s="134"/>
      <c r="D146" s="131" t="s">
        <v>305</v>
      </c>
      <c r="E146" s="93" t="s">
        <v>107</v>
      </c>
      <c r="F146" s="94">
        <v>3</v>
      </c>
      <c r="G146" s="85"/>
      <c r="H146" s="95">
        <f>G146*$F146</f>
        <v>0</v>
      </c>
      <c r="I146" s="87" t="str">
        <f t="shared" si="6"/>
        <v>X</v>
      </c>
      <c r="J146" s="88"/>
      <c r="K146" s="100"/>
    </row>
    <row r="147" spans="1:11" ht="51">
      <c r="A147" s="79" t="s">
        <v>306</v>
      </c>
      <c r="B147" s="101" t="s">
        <v>307</v>
      </c>
      <c r="C147" s="203"/>
      <c r="D147" s="153" t="s">
        <v>308</v>
      </c>
      <c r="E147" s="204" t="s">
        <v>33</v>
      </c>
      <c r="F147" s="205">
        <v>18</v>
      </c>
      <c r="G147" s="85"/>
      <c r="H147" s="106">
        <f>G147*$F147</f>
        <v>0</v>
      </c>
      <c r="I147" s="87" t="str">
        <f t="shared" si="6"/>
        <v>X</v>
      </c>
      <c r="J147" s="88"/>
      <c r="K147" s="100"/>
    </row>
    <row r="148" spans="1:11" ht="27" thickBot="1">
      <c r="B148" s="107"/>
      <c r="C148" s="108"/>
      <c r="D148" s="109"/>
      <c r="E148" s="110"/>
      <c r="F148" s="206" t="s">
        <v>309</v>
      </c>
      <c r="G148" s="112"/>
      <c r="H148" s="113">
        <f>SUM(H142:H147)</f>
        <v>0</v>
      </c>
      <c r="I148" s="87" t="str">
        <f>IF(COUNTIF(I36:I147,"Z")=0,"",COUNTIF(I36:I147,"Z"))</f>
        <v/>
      </c>
      <c r="J148" s="207" t="str">
        <f>IF(I148="",""," zero price"&amp;IF(I148&gt;1,"s",""))</f>
        <v/>
      </c>
      <c r="K148" s="208"/>
    </row>
    <row r="149" spans="1:11">
      <c r="B149" s="209"/>
      <c r="C149" s="210"/>
      <c r="D149" s="211"/>
      <c r="E149" s="212"/>
      <c r="F149" s="212"/>
      <c r="G149" s="213"/>
      <c r="H149" s="213"/>
      <c r="I149" s="212"/>
      <c r="J149" s="214"/>
      <c r="K149" s="212"/>
    </row>
    <row r="150" spans="1:11" ht="23.25">
      <c r="D150" s="215" t="s">
        <v>310</v>
      </c>
      <c r="F150" s="216"/>
      <c r="G150" s="217" t="s">
        <v>311</v>
      </c>
      <c r="H150" s="218">
        <v>2014</v>
      </c>
      <c r="I150" s="219"/>
      <c r="J150" s="220"/>
    </row>
    <row r="151" spans="1:11" ht="15.75">
      <c r="C151" s="13"/>
      <c r="D151" s="13"/>
      <c r="F151" s="216"/>
      <c r="G151" s="221" t="s">
        <v>312</v>
      </c>
      <c r="H151" s="222" t="s">
        <v>313</v>
      </c>
      <c r="I151" s="219"/>
      <c r="J151" s="220"/>
    </row>
    <row r="152" spans="1:11" ht="15.75">
      <c r="F152" s="216"/>
      <c r="G152" s="223">
        <v>1</v>
      </c>
      <c r="H152" s="224">
        <f>H45</f>
        <v>0</v>
      </c>
      <c r="I152" s="225"/>
      <c r="J152" s="226"/>
    </row>
    <row r="153" spans="1:11" ht="15.75">
      <c r="F153" s="216"/>
      <c r="G153" s="227">
        <v>2</v>
      </c>
      <c r="H153" s="228">
        <f>H62</f>
        <v>0</v>
      </c>
      <c r="I153" s="225"/>
      <c r="J153" s="226"/>
    </row>
    <row r="154" spans="1:11" ht="15.75">
      <c r="F154" s="216"/>
      <c r="G154" s="223">
        <v>4</v>
      </c>
      <c r="H154" s="224">
        <f>H81</f>
        <v>0</v>
      </c>
      <c r="I154" s="225"/>
      <c r="J154" s="226"/>
    </row>
    <row r="155" spans="1:11" ht="15.75">
      <c r="F155" s="216"/>
      <c r="G155" s="227">
        <v>5</v>
      </c>
      <c r="H155" s="228">
        <f>H108</f>
        <v>0</v>
      </c>
      <c r="I155" s="225"/>
      <c r="J155" s="226"/>
    </row>
    <row r="156" spans="1:11" ht="15.75">
      <c r="F156" s="216"/>
      <c r="G156" s="223">
        <v>6</v>
      </c>
      <c r="H156" s="224">
        <f>H120</f>
        <v>0</v>
      </c>
      <c r="I156" s="225"/>
      <c r="J156" s="226"/>
    </row>
    <row r="157" spans="1:11" ht="15.75">
      <c r="F157" s="216"/>
      <c r="G157" s="227">
        <v>7</v>
      </c>
      <c r="H157" s="228">
        <f>H140</f>
        <v>0</v>
      </c>
      <c r="I157" s="225"/>
      <c r="J157" s="226"/>
    </row>
    <row r="158" spans="1:11" ht="15.75">
      <c r="C158" s="229"/>
      <c r="D158" s="230"/>
      <c r="E158" s="229"/>
      <c r="F158" s="216"/>
      <c r="G158" s="223">
        <v>8</v>
      </c>
      <c r="H158" s="224">
        <f>H148</f>
        <v>0</v>
      </c>
      <c r="I158" s="225"/>
      <c r="J158" s="226"/>
    </row>
    <row r="159" spans="1:11" ht="15.75">
      <c r="G159" s="231"/>
      <c r="H159" s="232"/>
      <c r="I159" s="225"/>
      <c r="J159" s="226"/>
    </row>
    <row r="160" spans="1:11" ht="15.75">
      <c r="B160" s="233"/>
      <c r="C160" s="234"/>
      <c r="D160" s="235"/>
      <c r="E160" s="234"/>
      <c r="F160" s="234"/>
      <c r="G160" s="236" t="s">
        <v>314</v>
      </c>
      <c r="H160" s="237">
        <f>IF(ISERROR(SUM(H152:H158)),0,SUM(H152:H158))</f>
        <v>0</v>
      </c>
      <c r="I160" s="238"/>
      <c r="J160" s="239"/>
    </row>
    <row r="161" spans="2:10" ht="15.75">
      <c r="B161" s="240"/>
      <c r="C161" s="241"/>
      <c r="D161" s="215"/>
      <c r="E161" s="241"/>
      <c r="F161" s="241"/>
      <c r="G161" s="242"/>
      <c r="H161" s="243"/>
      <c r="I161" s="244"/>
      <c r="J161" s="245"/>
    </row>
    <row r="162" spans="2:10" ht="15.75">
      <c r="B162" s="246" t="s">
        <v>315</v>
      </c>
      <c r="C162" s="234"/>
      <c r="D162" s="247"/>
      <c r="E162" s="234"/>
      <c r="F162" s="234"/>
      <c r="G162" s="248"/>
      <c r="H162" s="237">
        <f>H160*$G162</f>
        <v>0</v>
      </c>
      <c r="I162" s="249" t="str">
        <f>IF(SUM(G162=0),"Insert FEES percentage","")</f>
        <v>Insert FEES percentage</v>
      </c>
      <c r="J162" s="250"/>
    </row>
    <row r="163" spans="2:10" ht="15.75">
      <c r="B163" s="251"/>
      <c r="C163" s="241"/>
      <c r="D163" s="252"/>
      <c r="E163" s="241"/>
      <c r="F163" s="241"/>
      <c r="G163" s="253"/>
      <c r="H163" s="243"/>
      <c r="I163" s="244"/>
      <c r="J163" s="245"/>
    </row>
    <row r="164" spans="2:10" ht="15.75">
      <c r="B164" s="233"/>
      <c r="C164" s="254"/>
      <c r="D164" s="235"/>
      <c r="E164" s="234"/>
      <c r="F164" s="234"/>
      <c r="G164" s="236" t="s">
        <v>316</v>
      </c>
      <c r="H164" s="237" t="str">
        <f>IF(I35&gt;0,"",SUM(H160:H162))</f>
        <v/>
      </c>
      <c r="I164" s="249" t="str">
        <f>IF(I35&gt;0,"Check unpriced items marked X above","")</f>
        <v>Check unpriced items marked X above</v>
      </c>
      <c r="J164" s="250"/>
    </row>
    <row r="165" spans="2:10" ht="15.75">
      <c r="B165" s="240"/>
      <c r="C165" s="255"/>
      <c r="D165" s="215"/>
      <c r="E165" s="241"/>
      <c r="F165" s="241"/>
      <c r="G165" s="253"/>
      <c r="H165" s="243"/>
      <c r="I165" s="244"/>
      <c r="J165" s="245"/>
    </row>
    <row r="166" spans="2:10" ht="15.75">
      <c r="B166" s="48"/>
      <c r="C166" s="8"/>
      <c r="D166" s="8"/>
      <c r="E166" s="256"/>
      <c r="F166" s="216"/>
      <c r="G166" s="257"/>
      <c r="H166" s="258"/>
      <c r="I166" s="225"/>
      <c r="J166" s="226"/>
    </row>
    <row r="167" spans="2:10" ht="15.75">
      <c r="B167" s="48"/>
      <c r="C167" s="8"/>
      <c r="D167" s="8"/>
      <c r="E167" s="256"/>
      <c r="F167" s="216"/>
      <c r="G167" s="257"/>
      <c r="H167" s="258"/>
      <c r="I167" s="225"/>
      <c r="J167" s="226"/>
    </row>
    <row r="168" spans="2:10" ht="15.75">
      <c r="B168" s="48"/>
      <c r="C168" s="8"/>
      <c r="D168" s="8"/>
      <c r="E168" s="256"/>
      <c r="F168" s="216"/>
      <c r="G168" s="257"/>
      <c r="H168" s="258"/>
      <c r="I168" s="225"/>
      <c r="J168" s="226"/>
    </row>
    <row r="169" spans="2:10" ht="15.75">
      <c r="B169" s="48"/>
      <c r="C169" s="8"/>
      <c r="D169" s="8"/>
      <c r="E169" s="256"/>
      <c r="F169" s="216"/>
      <c r="G169" s="257"/>
      <c r="H169" s="258"/>
      <c r="I169" s="225"/>
      <c r="J169" s="226"/>
    </row>
    <row r="170" spans="2:10" ht="15.75">
      <c r="B170" s="48"/>
      <c r="C170" s="8"/>
      <c r="D170" s="8"/>
      <c r="E170" s="256"/>
      <c r="F170" s="216"/>
      <c r="G170" s="257"/>
      <c r="H170" s="258"/>
      <c r="I170" s="225"/>
      <c r="J170" s="226"/>
    </row>
    <row r="171" spans="2:10" ht="15.75">
      <c r="B171" s="48"/>
      <c r="C171" s="8"/>
      <c r="D171" s="8"/>
      <c r="E171" s="256"/>
      <c r="F171" s="216"/>
      <c r="G171" s="257"/>
      <c r="H171" s="258"/>
      <c r="I171" s="225"/>
      <c r="J171" s="226"/>
    </row>
    <row r="172" spans="2:10" ht="15.75">
      <c r="B172" s="48"/>
      <c r="C172" s="8"/>
      <c r="D172" s="8"/>
      <c r="E172" s="256"/>
      <c r="F172" s="216"/>
      <c r="G172" s="257"/>
      <c r="H172" s="258"/>
      <c r="I172" s="225"/>
      <c r="J172" s="226"/>
    </row>
    <row r="173" spans="2:10" ht="15.75">
      <c r="B173" s="48"/>
      <c r="C173" s="8"/>
      <c r="D173" s="8"/>
      <c r="E173" s="256"/>
      <c r="F173" s="216"/>
      <c r="G173" s="257"/>
      <c r="H173" s="258"/>
      <c r="I173" s="225"/>
      <c r="J173" s="226"/>
    </row>
    <row r="174" spans="2:10" ht="15.75">
      <c r="B174" s="48"/>
      <c r="C174" s="8"/>
      <c r="D174" s="8"/>
      <c r="E174" s="256"/>
      <c r="F174" s="216"/>
      <c r="G174" s="257"/>
      <c r="H174" s="258"/>
      <c r="I174" s="225"/>
      <c r="J174" s="226"/>
    </row>
    <row r="175" spans="2:10" ht="15.75">
      <c r="B175" s="48"/>
      <c r="C175" s="8"/>
      <c r="D175" s="8"/>
      <c r="E175" s="256"/>
      <c r="F175" s="216"/>
      <c r="G175" s="259"/>
      <c r="H175" s="259"/>
      <c r="I175" s="260"/>
      <c r="J175" s="261"/>
    </row>
    <row r="176" spans="2:10" ht="15.75">
      <c r="B176" s="48"/>
      <c r="C176" s="8"/>
      <c r="D176" s="8"/>
      <c r="E176" s="256"/>
      <c r="F176" s="262"/>
      <c r="G176" s="259"/>
      <c r="H176" s="259"/>
      <c r="I176" s="260"/>
      <c r="J176" s="261"/>
    </row>
    <row r="177" spans="1:10" ht="15.75">
      <c r="B177" s="48"/>
      <c r="C177" s="8"/>
      <c r="D177" s="8"/>
      <c r="E177" s="256"/>
      <c r="F177" s="216"/>
      <c r="G177" s="259"/>
      <c r="H177" s="259"/>
      <c r="I177" s="260"/>
      <c r="J177" s="261"/>
    </row>
    <row r="178" spans="1:10" ht="15.75">
      <c r="A178" s="1"/>
      <c r="B178" s="48"/>
      <c r="C178" s="8"/>
      <c r="D178" s="8"/>
      <c r="E178" s="256"/>
      <c r="F178" s="216"/>
      <c r="G178" s="259"/>
      <c r="H178" s="259"/>
      <c r="I178" s="260"/>
      <c r="J178" s="261"/>
    </row>
    <row r="179" spans="1:10" ht="15.75">
      <c r="A179" s="1"/>
      <c r="B179" s="48"/>
      <c r="C179" s="8"/>
      <c r="D179" s="8"/>
      <c r="E179" s="256"/>
      <c r="F179" s="8"/>
      <c r="G179" s="259"/>
      <c r="H179" s="259"/>
      <c r="I179" s="260"/>
      <c r="J179" s="261"/>
    </row>
    <row r="180" spans="1:10" ht="15.75">
      <c r="A180" s="1"/>
      <c r="B180" s="48"/>
      <c r="C180" s="8"/>
      <c r="D180" s="8"/>
      <c r="E180" s="256"/>
      <c r="F180" s="8"/>
      <c r="G180" s="259"/>
      <c r="H180" s="259"/>
      <c r="I180" s="260"/>
      <c r="J180" s="261"/>
    </row>
    <row r="181" spans="1:10" ht="15.75">
      <c r="A181" s="1"/>
      <c r="B181" s="48"/>
      <c r="C181" s="8"/>
      <c r="D181" s="8"/>
      <c r="E181" s="256"/>
      <c r="F181" s="8"/>
      <c r="G181" s="259"/>
      <c r="H181" s="259"/>
      <c r="I181" s="260"/>
      <c r="J181" s="261"/>
    </row>
    <row r="182" spans="1:10" ht="15.75">
      <c r="A182" s="1"/>
      <c r="B182" s="48"/>
      <c r="C182" s="8"/>
      <c r="D182" s="8"/>
      <c r="E182" s="256"/>
      <c r="F182" s="8"/>
      <c r="G182" s="259"/>
      <c r="H182" s="259"/>
      <c r="I182" s="260"/>
      <c r="J182" s="261"/>
    </row>
    <row r="183" spans="1:10" ht="15.75">
      <c r="A183" s="1"/>
      <c r="B183" s="48"/>
      <c r="C183" s="8"/>
      <c r="D183" s="8"/>
      <c r="E183" s="256"/>
      <c r="F183" s="8"/>
      <c r="I183" s="260"/>
      <c r="J183" s="261"/>
    </row>
    <row r="184" spans="1:10" ht="15.75">
      <c r="A184" s="1"/>
      <c r="B184" s="48"/>
      <c r="C184" s="8"/>
      <c r="D184" s="8"/>
      <c r="E184" s="256"/>
      <c r="F184" s="8"/>
      <c r="I184" s="260"/>
      <c r="J184" s="261"/>
    </row>
    <row r="185" spans="1:10" ht="15.75">
      <c r="A185" s="1"/>
      <c r="B185" s="48"/>
      <c r="C185" s="8"/>
      <c r="D185" s="8"/>
      <c r="E185" s="256"/>
      <c r="F185" s="8"/>
      <c r="I185" s="260"/>
      <c r="J185" s="261"/>
    </row>
    <row r="186" spans="1:10" ht="15.75">
      <c r="A186" s="1"/>
      <c r="B186" s="48"/>
      <c r="C186" s="8"/>
      <c r="D186" s="8"/>
      <c r="E186" s="256"/>
      <c r="F186" s="8"/>
      <c r="I186" s="260"/>
      <c r="J186" s="261"/>
    </row>
    <row r="187" spans="1:10" ht="15.75">
      <c r="A187" s="1"/>
      <c r="B187" s="48"/>
      <c r="C187" s="8"/>
      <c r="D187" s="8"/>
      <c r="E187" s="256"/>
      <c r="F187" s="8"/>
      <c r="I187" s="260"/>
      <c r="J187" s="261"/>
    </row>
    <row r="188" spans="1:10" ht="15.75">
      <c r="A188" s="1"/>
      <c r="B188" s="48"/>
      <c r="C188" s="8"/>
      <c r="D188" s="8"/>
      <c r="E188" s="256"/>
      <c r="F188" s="8"/>
      <c r="I188" s="260"/>
      <c r="J188" s="261"/>
    </row>
    <row r="189" spans="1:10" ht="15.75">
      <c r="A189" s="1"/>
      <c r="B189" s="48"/>
      <c r="C189" s="8"/>
      <c r="D189" s="8"/>
      <c r="E189" s="256"/>
      <c r="F189" s="8"/>
      <c r="I189" s="260"/>
      <c r="J189" s="261"/>
    </row>
    <row r="190" spans="1:10" ht="15.75">
      <c r="A190" s="1"/>
      <c r="B190" s="48"/>
      <c r="C190" s="8"/>
      <c r="D190" s="8"/>
      <c r="E190" s="256"/>
      <c r="F190" s="8"/>
      <c r="I190" s="260"/>
      <c r="J190" s="261"/>
    </row>
    <row r="191" spans="1:10" ht="15.75">
      <c r="A191" s="1"/>
      <c r="B191" s="48"/>
      <c r="C191" s="8"/>
      <c r="D191" s="8"/>
      <c r="E191" s="256"/>
      <c r="F191" s="8"/>
      <c r="I191" s="260"/>
      <c r="J191" s="261"/>
    </row>
    <row r="192" spans="1:10" ht="15.75">
      <c r="A192" s="1"/>
      <c r="B192" s="48"/>
      <c r="C192" s="8"/>
      <c r="D192" s="8"/>
      <c r="E192" s="256"/>
      <c r="F192" s="8"/>
      <c r="I192" s="260"/>
      <c r="J192" s="261"/>
    </row>
    <row r="193" spans="1:10" ht="15.75">
      <c r="A193" s="1"/>
      <c r="B193" s="48"/>
      <c r="C193" s="8"/>
      <c r="D193" s="8"/>
      <c r="E193" s="256"/>
      <c r="F193" s="8"/>
      <c r="I193" s="260"/>
      <c r="J193" s="261"/>
    </row>
    <row r="194" spans="1:10" ht="15.75">
      <c r="A194" s="1"/>
      <c r="B194" s="48"/>
      <c r="C194" s="8"/>
      <c r="D194" s="8"/>
      <c r="E194" s="256"/>
      <c r="F194" s="8"/>
      <c r="I194" s="260"/>
      <c r="J194" s="261"/>
    </row>
    <row r="195" spans="1:10" ht="15.75">
      <c r="A195" s="1"/>
      <c r="B195" s="48"/>
      <c r="C195" s="8"/>
      <c r="D195" s="8"/>
      <c r="E195" s="256"/>
      <c r="F195" s="8"/>
      <c r="I195" s="260"/>
      <c r="J195" s="261"/>
    </row>
    <row r="196" spans="1:10" ht="15.75">
      <c r="A196" s="1"/>
      <c r="I196" s="260"/>
      <c r="J196" s="261"/>
    </row>
    <row r="197" spans="1:10" ht="15.75">
      <c r="A197" s="1"/>
      <c r="I197" s="260"/>
      <c r="J197" s="261"/>
    </row>
    <row r="198" spans="1:10" ht="15.75">
      <c r="A198" s="1"/>
      <c r="I198" s="260"/>
      <c r="J198" s="261"/>
    </row>
    <row r="199" spans="1:10" ht="15.75">
      <c r="A199" s="1"/>
      <c r="I199" s="260"/>
      <c r="J199" s="261"/>
    </row>
    <row r="200" spans="1:10" ht="15.75">
      <c r="A200" s="1"/>
      <c r="I200" s="260"/>
      <c r="J200" s="261"/>
    </row>
    <row r="201" spans="1:10" ht="15.75">
      <c r="A201" s="1"/>
      <c r="I201" s="260"/>
      <c r="J201" s="261"/>
    </row>
    <row r="202" spans="1:10" ht="15.75">
      <c r="A202" s="1"/>
      <c r="I202" s="260"/>
      <c r="J202" s="261"/>
    </row>
    <row r="203" spans="1:10" ht="15.75">
      <c r="A203" s="1"/>
      <c r="I203" s="260"/>
      <c r="J203" s="261"/>
    </row>
    <row r="204" spans="1:10" ht="15.75">
      <c r="A204" s="1"/>
      <c r="I204" s="260"/>
      <c r="J204" s="261"/>
    </row>
    <row r="205" spans="1:10" ht="15.75">
      <c r="A205" s="1"/>
      <c r="I205" s="260"/>
      <c r="J205" s="261"/>
    </row>
    <row r="206" spans="1:10" ht="15.75">
      <c r="A206" s="1"/>
      <c r="I206" s="260"/>
      <c r="J206" s="261"/>
    </row>
    <row r="207" spans="1:10" ht="15.75">
      <c r="A207" s="1"/>
      <c r="I207" s="260"/>
      <c r="J207" s="261"/>
    </row>
    <row r="208" spans="1:10" ht="15.75">
      <c r="A208" s="1"/>
      <c r="I208" s="260"/>
      <c r="J208" s="261"/>
    </row>
    <row r="209" spans="1:10" ht="15.75">
      <c r="A209" s="1"/>
      <c r="I209" s="260"/>
      <c r="J209" s="261"/>
    </row>
    <row r="210" spans="1:10" ht="15.75">
      <c r="A210" s="1"/>
      <c r="I210" s="260"/>
      <c r="J210" s="261"/>
    </row>
    <row r="211" spans="1:10" ht="15.75">
      <c r="A211" s="1"/>
      <c r="I211" s="260"/>
      <c r="J211" s="261"/>
    </row>
    <row r="212" spans="1:10" ht="15.75">
      <c r="A212" s="1"/>
      <c r="I212" s="260"/>
      <c r="J212" s="261"/>
    </row>
    <row r="213" spans="1:10" ht="15.75">
      <c r="A213" s="1"/>
      <c r="I213" s="260"/>
      <c r="J213" s="261"/>
    </row>
    <row r="214" spans="1:10" ht="15.75">
      <c r="A214" s="1"/>
      <c r="I214" s="260"/>
      <c r="J214" s="261"/>
    </row>
    <row r="215" spans="1:10" ht="15.75">
      <c r="A215" s="1"/>
      <c r="I215" s="260"/>
      <c r="J215" s="261"/>
    </row>
    <row r="216" spans="1:10" ht="15.75">
      <c r="A216" s="1"/>
      <c r="I216" s="260"/>
      <c r="J216" s="261"/>
    </row>
    <row r="217" spans="1:10" ht="15.75">
      <c r="A217" s="1"/>
      <c r="I217" s="260"/>
      <c r="J217" s="261"/>
    </row>
    <row r="218" spans="1:10" ht="15.75">
      <c r="A218" s="1"/>
      <c r="I218" s="260"/>
      <c r="J218" s="261"/>
    </row>
    <row r="219" spans="1:10" ht="15.75">
      <c r="A219" s="1"/>
      <c r="I219" s="260"/>
      <c r="J219" s="261"/>
    </row>
    <row r="220" spans="1:10" ht="15.75">
      <c r="A220" s="1"/>
      <c r="I220" s="260"/>
      <c r="J220" s="261"/>
    </row>
    <row r="221" spans="1:10" ht="15.75">
      <c r="A221" s="1"/>
      <c r="I221" s="260"/>
      <c r="J221" s="261"/>
    </row>
    <row r="222" spans="1:10" ht="15.75">
      <c r="A222" s="1"/>
      <c r="I222" s="260"/>
      <c r="J222" s="261"/>
    </row>
    <row r="223" spans="1:10" ht="15.75">
      <c r="A223" s="1"/>
      <c r="I223" s="260"/>
      <c r="J223" s="261"/>
    </row>
    <row r="224" spans="1:10" ht="15.75">
      <c r="A224" s="1"/>
      <c r="I224" s="260"/>
      <c r="J224" s="261"/>
    </row>
    <row r="225" spans="1:10" ht="15.75">
      <c r="A225" s="1"/>
      <c r="I225" s="260"/>
      <c r="J225" s="261"/>
    </row>
    <row r="226" spans="1:10" ht="15.75">
      <c r="A226" s="1"/>
      <c r="I226" s="260"/>
      <c r="J226" s="261"/>
    </row>
    <row r="227" spans="1:10" ht="15.75">
      <c r="A227" s="1"/>
      <c r="I227" s="260"/>
      <c r="J227" s="261"/>
    </row>
    <row r="228" spans="1:10" ht="15.75">
      <c r="A228" s="1"/>
      <c r="I228" s="260"/>
      <c r="J228" s="261"/>
    </row>
    <row r="229" spans="1:10" ht="15.75">
      <c r="A229" s="1"/>
      <c r="I229" s="260"/>
      <c r="J229" s="261"/>
    </row>
    <row r="230" spans="1:10" ht="15.75">
      <c r="A230" s="1"/>
      <c r="I230" s="260"/>
      <c r="J230" s="261"/>
    </row>
    <row r="231" spans="1:10" ht="15.75">
      <c r="A231" s="1"/>
      <c r="I231" s="260"/>
      <c r="J231" s="261"/>
    </row>
    <row r="232" spans="1:10" ht="15.75">
      <c r="A232" s="1"/>
      <c r="I232" s="260"/>
      <c r="J232" s="261"/>
    </row>
    <row r="233" spans="1:10" ht="15.75">
      <c r="A233" s="1"/>
      <c r="I233" s="260"/>
      <c r="J233" s="261"/>
    </row>
    <row r="234" spans="1:10" ht="15.75">
      <c r="A234" s="1"/>
      <c r="I234" s="260"/>
      <c r="J234" s="261"/>
    </row>
    <row r="235" spans="1:10" ht="15.75">
      <c r="A235" s="1"/>
      <c r="I235" s="260"/>
      <c r="J235" s="261"/>
    </row>
    <row r="236" spans="1:10" ht="15.75">
      <c r="A236" s="1"/>
      <c r="I236" s="260"/>
      <c r="J236" s="261"/>
    </row>
    <row r="237" spans="1:10" ht="15.75">
      <c r="A237" s="1"/>
      <c r="I237" s="260"/>
      <c r="J237" s="261"/>
    </row>
    <row r="238" spans="1:10" ht="15.75">
      <c r="A238" s="1"/>
      <c r="I238" s="260"/>
      <c r="J238" s="261"/>
    </row>
    <row r="239" spans="1:10" ht="15.75">
      <c r="A239" s="1"/>
      <c r="I239" s="260"/>
      <c r="J239" s="261"/>
    </row>
    <row r="240" spans="1:10" ht="15.75">
      <c r="A240" s="1"/>
      <c r="I240" s="260"/>
      <c r="J240" s="261"/>
    </row>
    <row r="241" spans="1:10" ht="15.75">
      <c r="A241" s="1"/>
      <c r="I241" s="260"/>
      <c r="J241" s="261"/>
    </row>
    <row r="242" spans="1:10" ht="15.75">
      <c r="A242" s="1"/>
      <c r="I242" s="260"/>
      <c r="J242" s="261"/>
    </row>
    <row r="243" spans="1:10" ht="15.75">
      <c r="A243" s="1"/>
      <c r="I243" s="260"/>
      <c r="J243" s="261"/>
    </row>
    <row r="244" spans="1:10" ht="15.75">
      <c r="A244" s="1"/>
      <c r="I244" s="260"/>
      <c r="J244" s="261"/>
    </row>
    <row r="245" spans="1:10" ht="15.75">
      <c r="A245" s="1"/>
      <c r="I245" s="260"/>
      <c r="J245" s="261"/>
    </row>
    <row r="246" spans="1:10" ht="15.75">
      <c r="A246" s="1"/>
      <c r="I246" s="260"/>
      <c r="J246" s="261"/>
    </row>
    <row r="247" spans="1:10" ht="15.75">
      <c r="A247" s="1"/>
      <c r="I247" s="260"/>
      <c r="J247" s="261"/>
    </row>
    <row r="248" spans="1:10" ht="15.75">
      <c r="A248" s="1"/>
      <c r="I248" s="260"/>
      <c r="J248" s="261"/>
    </row>
    <row r="249" spans="1:10" ht="15.75">
      <c r="I249" s="260"/>
      <c r="J249" s="261"/>
    </row>
    <row r="250" spans="1:10" ht="15.75">
      <c r="I250" s="260"/>
      <c r="J250" s="261"/>
    </row>
    <row r="251" spans="1:10" ht="15.75">
      <c r="I251" s="260"/>
      <c r="J251" s="261"/>
    </row>
    <row r="252" spans="1:10" ht="15.75">
      <c r="I252" s="260"/>
      <c r="J252" s="261"/>
    </row>
    <row r="253" spans="1:10" ht="15.75">
      <c r="I253" s="260"/>
      <c r="J253" s="261"/>
    </row>
    <row r="254" spans="1:10" ht="15.75">
      <c r="I254" s="260"/>
      <c r="J254" s="261"/>
    </row>
    <row r="255" spans="1:10" ht="15.75">
      <c r="I255" s="260"/>
      <c r="J255" s="261"/>
    </row>
    <row r="256" spans="1:10" ht="15.75">
      <c r="I256" s="260"/>
      <c r="J256" s="261"/>
    </row>
    <row r="257" spans="9:10" ht="15.75">
      <c r="I257" s="260"/>
      <c r="J257" s="261"/>
    </row>
    <row r="258" spans="9:10" ht="15.75">
      <c r="I258" s="260"/>
      <c r="J258" s="261"/>
    </row>
    <row r="259" spans="9:10" ht="15.75">
      <c r="I259" s="260"/>
      <c r="J259" s="261"/>
    </row>
    <row r="260" spans="9:10" ht="15.75">
      <c r="I260" s="260"/>
      <c r="J260" s="261"/>
    </row>
    <row r="261" spans="9:10" ht="15.75">
      <c r="I261" s="263"/>
      <c r="J261" s="264"/>
    </row>
    <row r="262" spans="9:10" ht="15.75">
      <c r="I262" s="260"/>
      <c r="J262" s="261"/>
    </row>
    <row r="263" spans="9:10" ht="15.75">
      <c r="I263" s="260"/>
      <c r="J263" s="261"/>
    </row>
    <row r="264" spans="9:10" ht="15.75">
      <c r="I264" s="260"/>
      <c r="J264" s="261"/>
    </row>
    <row r="265" spans="9:10" ht="15.75">
      <c r="I265" s="260"/>
      <c r="J265" s="261"/>
    </row>
    <row r="266" spans="9:10" ht="15.75">
      <c r="I266" s="260"/>
      <c r="J266" s="261"/>
    </row>
    <row r="267" spans="9:10" ht="15.75">
      <c r="I267" s="260"/>
      <c r="J267" s="261"/>
    </row>
    <row r="268" spans="9:10" ht="15.75">
      <c r="I268" s="260"/>
      <c r="J268" s="261"/>
    </row>
    <row r="269" spans="9:10" ht="15.75">
      <c r="I269" s="260"/>
      <c r="J269" s="261"/>
    </row>
    <row r="270" spans="9:10" ht="15.75">
      <c r="I270" s="260"/>
      <c r="J270" s="261"/>
    </row>
    <row r="271" spans="9:10" ht="15.75">
      <c r="I271" s="260"/>
      <c r="J271" s="261"/>
    </row>
    <row r="272" spans="9:10" ht="15.75">
      <c r="I272" s="260"/>
      <c r="J272" s="261"/>
    </row>
    <row r="273" spans="9:10" ht="15.75">
      <c r="I273" s="260"/>
      <c r="J273" s="261"/>
    </row>
    <row r="274" spans="9:10" ht="15.75">
      <c r="I274" s="260"/>
      <c r="J274" s="261"/>
    </row>
    <row r="275" spans="9:10" ht="15.75">
      <c r="I275" s="260"/>
      <c r="J275" s="261"/>
    </row>
    <row r="276" spans="9:10" ht="15.75">
      <c r="I276" s="260"/>
      <c r="J276" s="261"/>
    </row>
    <row r="277" spans="9:10" ht="15.75">
      <c r="I277" s="260"/>
      <c r="J277" s="261"/>
    </row>
    <row r="278" spans="9:10" ht="15.75">
      <c r="I278" s="260"/>
      <c r="J278" s="261"/>
    </row>
    <row r="279" spans="9:10" ht="15.75">
      <c r="I279" s="260"/>
      <c r="J279" s="261"/>
    </row>
    <row r="280" spans="9:10" ht="15.75">
      <c r="I280" s="260"/>
      <c r="J280" s="261"/>
    </row>
    <row r="281" spans="9:10" ht="15.75">
      <c r="I281" s="260"/>
      <c r="J281" s="261"/>
    </row>
    <row r="282" spans="9:10" ht="15.75">
      <c r="I282" s="260"/>
      <c r="J282" s="261"/>
    </row>
    <row r="283" spans="9:10" ht="15.75">
      <c r="I283" s="260"/>
      <c r="J283" s="261"/>
    </row>
    <row r="284" spans="9:10" ht="15.75">
      <c r="I284" s="260"/>
      <c r="J284" s="261"/>
    </row>
    <row r="285" spans="9:10" ht="15.75">
      <c r="I285" s="260"/>
      <c r="J285" s="261"/>
    </row>
    <row r="294" spans="9:10">
      <c r="I294" s="266"/>
      <c r="J294" s="267"/>
    </row>
    <row r="295" spans="9:10">
      <c r="I295" s="268"/>
      <c r="J295" s="269"/>
    </row>
    <row r="296" spans="9:10">
      <c r="I296" s="268"/>
      <c r="J296" s="269"/>
    </row>
    <row r="297" spans="9:10">
      <c r="I297" s="270"/>
      <c r="J297" s="271"/>
    </row>
    <row r="298" spans="9:10">
      <c r="I298" s="268"/>
      <c r="J298" s="269"/>
    </row>
    <row r="300" spans="9:10">
      <c r="I300" s="257"/>
      <c r="J300" s="272"/>
    </row>
  </sheetData>
  <pageMargins left="0.7" right="0.7" top="0.75" bottom="0.75" header="0.3" footer="0.3"/>
  <pageSetup paperSize="9" scale="47"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505-5</vt:lpstr>
      <vt:lpstr>'505-5'!Obszar_wydruku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2015-03-26T10:59:58Z</dcterms:modified>
</cp:coreProperties>
</file>